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6" i="27" l="1"/>
  <c r="L35" i="27"/>
  <c r="K35" i="27"/>
  <c r="J35" i="27"/>
  <c r="I35" i="27"/>
  <c r="H35" i="27"/>
  <c r="G35" i="27"/>
  <c r="F35" i="27"/>
  <c r="E35" i="27"/>
  <c r="D35" i="27"/>
  <c r="B22" i="27"/>
  <c r="B21" i="27"/>
  <c r="L33" i="27" l="1"/>
  <c r="K33" i="27"/>
  <c r="J33" i="27"/>
  <c r="I33" i="27"/>
  <c r="H33" i="27"/>
  <c r="G33" i="27"/>
  <c r="F33" i="27"/>
  <c r="E33" i="27"/>
  <c r="D33" i="27"/>
  <c r="C46" i="27" l="1"/>
  <c r="D43" i="27"/>
  <c r="C43" i="27"/>
  <c r="C37" i="27"/>
  <c r="C35" i="27"/>
  <c r="C33" i="27"/>
  <c r="L32" i="27"/>
  <c r="K32" i="27"/>
  <c r="J32" i="27"/>
  <c r="I32" i="27"/>
  <c r="H32" i="27"/>
  <c r="G32" i="27"/>
  <c r="F32" i="27"/>
  <c r="E32" i="27"/>
  <c r="D32" i="27"/>
  <c r="C32" i="27"/>
  <c r="D30" i="27"/>
  <c r="C30" i="27"/>
  <c r="C34" i="27" l="1"/>
  <c r="C38" i="27" s="1"/>
  <c r="C42" i="27" s="1"/>
  <c r="C44" i="27" s="1"/>
  <c r="E30" i="27"/>
  <c r="D37" i="27"/>
  <c r="E37" i="27" s="1"/>
  <c r="R26" i="5"/>
  <c r="A9" i="6"/>
  <c r="N26" i="5"/>
  <c r="C45" i="27" l="1"/>
  <c r="C47" i="27"/>
  <c r="F37" i="27"/>
  <c r="F30" i="27"/>
  <c r="E34" i="27"/>
  <c r="E38" i="27"/>
  <c r="E42" i="27" s="1"/>
  <c r="E44" i="27" s="1"/>
  <c r="E47" i="27" s="1"/>
  <c r="D34" i="27"/>
  <c r="D38" i="27" s="1"/>
  <c r="D42" i="27" s="1"/>
  <c r="D44" i="27" s="1"/>
  <c r="C25" i="13"/>
  <c r="T26" i="5"/>
  <c r="K24" i="15"/>
  <c r="I33" i="15"/>
  <c r="K33" i="15" s="1"/>
  <c r="I30" i="15"/>
  <c r="K30" i="15" s="1"/>
  <c r="I27" i="15"/>
  <c r="K27" i="15" s="1"/>
  <c r="C33" i="15"/>
  <c r="C30" i="15" s="1"/>
  <c r="D47" i="27" l="1"/>
  <c r="F34" i="27"/>
  <c r="G30" i="27"/>
  <c r="D45" i="27"/>
  <c r="C48" i="27"/>
  <c r="D33" i="15"/>
  <c r="S26" i="5"/>
  <c r="A9" i="22"/>
  <c r="A9" i="5"/>
  <c r="A8" i="15"/>
  <c r="A9" i="16"/>
  <c r="A9" i="19"/>
  <c r="A9" i="10"/>
  <c r="A10" i="13"/>
  <c r="F25" i="13"/>
  <c r="D25" i="13"/>
  <c r="A14" i="24"/>
  <c r="A11" i="24"/>
  <c r="A8" i="24"/>
  <c r="A4" i="24"/>
  <c r="S3" i="24"/>
  <c r="D48" i="27" l="1"/>
  <c r="E45" i="27"/>
  <c r="H30" i="27"/>
  <c r="G37" i="27"/>
  <c r="F38" i="27"/>
  <c r="F42" i="27" s="1"/>
  <c r="F44" i="27" s="1"/>
  <c r="K25" i="13"/>
  <c r="G25" i="13"/>
  <c r="E25" i="13"/>
  <c r="H25" i="13"/>
  <c r="F47" i="27" l="1"/>
  <c r="I30" i="27"/>
  <c r="H34" i="27"/>
  <c r="H38" i="27"/>
  <c r="H42" i="27" s="1"/>
  <c r="H44" i="27" s="1"/>
  <c r="H47" i="27" s="1"/>
  <c r="H37" i="27"/>
  <c r="G38" i="27"/>
  <c r="G42" i="27" s="1"/>
  <c r="G44" i="27" s="1"/>
  <c r="G47" i="27" s="1"/>
  <c r="E48" i="27"/>
  <c r="F45" i="27"/>
  <c r="G34" i="27"/>
  <c r="B27" i="22"/>
  <c r="C27" i="15"/>
  <c r="C24" i="15" s="1"/>
  <c r="F48" i="27" l="1"/>
  <c r="G45" i="27"/>
  <c r="J30" i="27"/>
  <c r="I34" i="27"/>
  <c r="I37" i="27"/>
  <c r="C52" i="15"/>
  <c r="J34" i="27" l="1"/>
  <c r="K30" i="27"/>
  <c r="J37" i="27"/>
  <c r="K37" i="27" s="1"/>
  <c r="I38" i="27"/>
  <c r="I42" i="27" s="1"/>
  <c r="I44" i="27" s="1"/>
  <c r="G48" i="27"/>
  <c r="H45" i="27"/>
  <c r="C25" i="6"/>
  <c r="I47" i="27" l="1"/>
  <c r="L37" i="27"/>
  <c r="H48" i="27"/>
  <c r="I45" i="27"/>
  <c r="L30" i="27"/>
  <c r="K34" i="27"/>
  <c r="K38" i="27"/>
  <c r="K42" i="27" s="1"/>
  <c r="K44" i="27" s="1"/>
  <c r="K47" i="27" s="1"/>
  <c r="J38" i="27"/>
  <c r="J42" i="27" s="1"/>
  <c r="J44" i="27" s="1"/>
  <c r="J47" i="27" s="1"/>
  <c r="D30" i="15"/>
  <c r="D52" i="15" s="1"/>
  <c r="I48" i="27" l="1"/>
  <c r="J45" i="27"/>
  <c r="L36" i="27"/>
  <c r="L34" i="27"/>
  <c r="L38" i="27" s="1"/>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<sst xmlns="http://schemas.openxmlformats.org/spreadsheetml/2006/main" count="1641" uniqueCount="777">
  <si>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</si>
  <si>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</si>
  <si>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</si>
  <si>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</si>
  <si>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</si>
  <si>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</si>
  <si>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</si>
  <si>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</si>
  <si>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</si>
  <si>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</si>
  <si>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</si>
  <si>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</si>
  <si>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</si>
  <si>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</si>
  <si>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</si>
  <si>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</si>
  <si>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</si>
  <si>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</si>
  <si>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</si>
  <si>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</si>
  <si>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</si>
  <si>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</si>
  <si>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</si>
  <si>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</si>
  <si>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</si>
  <si>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</si>
  <si>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</si>
  <si>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</si>
  <si>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</si>
  <si>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</si>
  <si>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</si>
  <si>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</si>
  <si>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</si>
  <si>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</si>
  <si>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</si>
  <si>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</si>
  <si>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</si>
  <si>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</si>
  <si>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</si>
  <si>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</si>
  <si>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</si>
  <si>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</si>
  <si>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</si>
  <si>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</si>
  <si>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</si>
  <si>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</si>
  <si>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</si>
  <si>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</si>
  <si>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</si>
  <si>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</si>
  <si>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</si>
  <si>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</si>
  <si>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</si>
  <si>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</si>
  <si>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</si>
  <si>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</si>
  <si>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</si>
  <si>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</si>
  <si>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</si>
  <si>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</si>
  <si>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</si>
  <si>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</si>
  <si>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</si>
  <si>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</si>
  <si>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</si>
  <si>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</si>
  <si>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</si>
  <si>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</si>
  <si>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</si>
  <si>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</si>
  <si>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</si>
  <si>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</si>
  <si>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</si>
  <si>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</si>
  <si>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</si>
  <si>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</si>
  <si>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</si>
  <si>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</si>
  <si>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</si>
  <si>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</si>
  <si>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</si>
  <si>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</si>
  <si>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</si>
  <si>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</si>
  <si>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</si>
  <si>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</si>
  <si>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</si>
  <si>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</si>
  <si>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</si>
  <si>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</si>
  <si>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</si>
  <si>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</si>
  <si>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</si>
  <si>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</si>
  <si>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</si>
  <si>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</si>
  <si>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</si>
  <si>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</si>
  <si>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</si>
  <si>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</si>
  <si>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</si>
  <si>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</si>
  <si>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</si>
  <si>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</si>
  <si>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</si>
  <si>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</si>
  <si>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</si>
  <si>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</si>
  <si>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</si>
  <si>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</si>
  <si>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</si>
  <si>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</si>
  <si>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</si>
  <si>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</si>
  <si>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</si>
  <si>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</si>
  <si>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</si>
  <si>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</si>
  <si>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</si>
  <si>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</si>
  <si>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</si>
  <si>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</si>
  <si>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</si>
  <si>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</si>
  <si>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</si>
  <si>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</si>
  <si>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</si>
  <si>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</si>
  <si>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</si>
  <si>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</si>
  <si>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</si>
  <si>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</si>
  <si>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</si>
  <si>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</si>
  <si>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</si>
  <si>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</si>
  <si>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</si>
  <si>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</si>
  <si>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</si>
  <si>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</si>
  <si>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</si>
  <si>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</si>
  <si>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</si>
  <si>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</si>
  <si>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</si>
  <si>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</si>
  <si>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</si>
  <si>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</si>
  <si>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</si>
  <si>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</si>
  <si>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</si>
  <si>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</si>
  <si>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</si>
  <si>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</si>
  <si>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</si>
  <si>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</si>
  <si>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</si>
  <si>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</si>
  <si>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</si>
  <si>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</si>
  <si>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</si>
  <si>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</si>
  <si>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</si>
  <si>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</si>
  <si>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</si>
  <si>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</si>
  <si>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</si>
  <si>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</si>
  <si>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</si>
  <si>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</si>
  <si>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</si>
  <si>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</si>
  <si>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</si>
  <si>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</si>
  <si>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</si>
  <si>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</si>
  <si>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</si>
  <si>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</si>
  <si>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</si>
  <si>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</si>
  <si>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</si>
  <si>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</si>
  <si>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</si>
  <si>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</si>
  <si>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</si>
  <si>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</si>
  <si>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</si>
  <si>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</si>
  <si>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</si>
  <si>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</si>
  <si>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</si>
  <si>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</si>
  <si>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</si>
  <si>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</si>
  <si>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</si>
  <si>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</si>
  <si>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</si>
  <si>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</si>
  <si>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</si>
  <si>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</si>
  <si>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</si>
  <si>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</si>
  <si>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</si>
  <si>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</si>
  <si>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</si>
  <si>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</si>
  <si>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</si>
  <si>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</si>
  <si>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</si>
  <si>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</si>
  <si>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</si>
  <si>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</si>
  <si>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</si>
  <si>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</si>
  <si>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</si>
  <si>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</si>
  <si>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</si>
  <si>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</si>
  <si>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</si>
  <si>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</si>
  <si>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</si>
  <si>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</si>
  <si>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</si>
  <si>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</si>
  <si>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</si>
  <si>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</si>
  <si>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</si>
  <si>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</si>
  <si>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</si>
  <si>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</si>
  <si>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</si>
  <si>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</si>
  <si>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</si>
  <si>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</si>
  <si>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</si>
  <si>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</si>
  <si>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</si>
  <si>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</si>
  <si>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</si>
  <si>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</si>
  <si>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</si>
  <si>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</si>
  <si>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</si>
  <si>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</si>
  <si>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</si>
  <si>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</si>
  <si>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</si>
  <si>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</si>
  <si>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</si>
  <si>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</si>
  <si>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</si>
  <si>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</si>
  <si>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</si>
  <si>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</si>
  <si>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</si>
  <si>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</si>
  <si>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</si>
  <si>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</si>
  <si>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</si>
  <si>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</si>
  <si>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</si>
  <si>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</si>
  <si>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</si>
  <si>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</si>
  <si>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</si>
  <si>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</si>
  <si>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</si>
  <si>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</si>
  <si>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</si>
  <si>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</si>
  <si>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</si>
  <si>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</si>
  <si>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</si>
  <si>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</si>
  <si>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</si>
  <si>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</si>
  <si>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</si>
  <si>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</si>
  <si>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</si>
  <si>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</si>
  <si>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</si>
  <si>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</si>
  <si>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</si>
  <si>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</si>
  <si>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</si>
  <si>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</si>
  <si>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</si>
  <si>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</si>
  <si>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</si>
  <si>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</si>
  <si>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</si>
  <si>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</si>
  <si>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</si>
  <si>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</si>
  <si>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</si>
  <si>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</si>
  <si>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</si>
  <si>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</si>
  <si>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</si>
  <si>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</si>
  <si>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</si>
  <si>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</si>
  <si>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</si>
  <si>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</si>
  <si>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</si>
  <si>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</si>
  <si>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</si>
  <si>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</si>
  <si>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</si>
  <si>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</si>
  <si>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</si>
  <si>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</si>
  <si>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</si>
  <si>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</si>
  <si>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</si>
  <si>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</si>
  <si>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</si>
  <si>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</si>
  <si>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</si>
  <si>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</si>
  <si>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</si>
  <si>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</si>
  <si>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</si>
  <si>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</si>
  <si>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</si>
  <si>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</si>
  <si>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</si>
  <si>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</si>
  <si>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</si>
  <si>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</si>
  <si>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</si>
  <si>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</si>
  <si>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</si>
  <si>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</si>
  <si>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</si>
  <si>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</si>
  <si>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</si>
  <si>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</si>
  <si>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</si>
  <si>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</si>
  <si>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</si>
  <si>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</si>
  <si>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</si>
  <si>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</si>
  <si>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</si>
  <si>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</si>
  <si>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</si>
  <si>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</si>
  <si>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</si>
  <si>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</si>
  <si>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</si>
  <si>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</si>
  <si>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</si>
  <si>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</si>
  <si>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</si>
  <si>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</si>
  <si>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</si>
  <si>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</si>
  <si>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</si>
  <si>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</si>
  <si>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</si>
  <si>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</si>
  <si>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</si>
  <si>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</si>
  <si>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</si>
  <si>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</si>
  <si>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</si>
  <si>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</si>
  <si>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</si>
  <si>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</si>
  <si>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</si>
  <si>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</si>
  <si>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</si>
  <si>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</si>
  <si>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</si>
  <si>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</si>
  <si>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</si>
  <si>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</si>
  <si>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</si>
  <si>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</si>
  <si>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</si>
  <si>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</si>
  <si>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</si>
  <si>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</si>
  <si>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</si>
  <si>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</si>
  <si>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</si>
  <si>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</si>
  <si>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</si>
  <si>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</si>
  <si>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</si>
  <si>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</si>
  <si>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</si>
  <si>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</si>
  <si>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</si>
  <si>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</si>
  <si>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</si>
  <si>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</si>
  <si>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</si>
  <si>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</si>
  <si>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</si>
  <si>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</si>
  <si>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</si>
  <si>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</si>
  <si>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</si>
  <si>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</si>
  <si>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</si>
  <si>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</si>
  <si>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</si>
  <si>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</si>
  <si>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</si>
  <si>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</si>
  <si>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</si>
  <si>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</si>
  <si>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</si>
  <si>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</si>
  <si>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</si>
  <si>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</si>
  <si>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</si>
  <si>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</si>
  <si>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</si>
  <si>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</si>
  <si>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</si>
  <si>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</si>
  <si>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</si>
  <si>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</si>
  <si>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</si>
  <si>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</si>
  <si>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</si>
  <si>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</si>
  <si>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</si>
  <si>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</si>
  <si>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</si>
  <si>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</si>
  <si>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</si>
  <si>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</si>
  <si>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</si>
  <si>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</si>
  <si>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</si>
  <si>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</si>
  <si>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</si>
  <si>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</si>
  <si>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</si>
  <si>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</si>
  <si>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</si>
  <si>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</si>
  <si>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</si>
  <si>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</si>
  <si>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</si>
  <si>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</si>
  <si>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</si>
  <si>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</si>
  <si>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</si>
  <si>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</si>
  <si>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</si>
  <si>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</si>
  <si>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</si>
  <si>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</si>
  <si>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</si>
  <si>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</si>
  <si>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</si>
  <si>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</si>
  <si>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</si>
  <si>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</si>
  <si>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</si>
  <si>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</si>
  <si>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</si>
  <si>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</si>
  <si>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</si>
  <si>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</si>
  <si>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</si>
  <si>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</si>
  <si>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</si>
  <si>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</si>
  <si>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</si>
  <si>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</si>
  <si>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</si>
  <si>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</si>
  <si>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</si>
  <si>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</si>
  <si>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</si>
  <si>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</si>
  <si>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</si>
  <si>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</si>
  <si>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</si>
  <si>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</si>
  <si>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</si>
  <si>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</si>
  <si>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</si>
  <si>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</si>
  <si>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</si>
  <si>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</si>
  <si>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</si>
  <si>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</si>
  <si>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</si>
  <si>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</si>
  <si>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</si>
  <si>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</si>
  <si>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</si>
  <si>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</si>
  <si>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</si>
  <si>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</si>
  <si>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</si>
  <si>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</si>
  <si>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</si>
  <si>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</si>
  <si>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</si>
  <si>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</si>
  <si>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</si>
  <si>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</si>
  <si>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</si>
  <si>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</si>
  <si>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</si>
  <si>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</si>
  <si>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</si>
  <si>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</si>
  <si>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</si>
  <si>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</si>
  <si>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</si>
  <si>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</si>
  <si>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</si>
  <si>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</si>
  <si>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</si>
  <si>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</si>
  <si>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</si>
  <si>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</si>
  <si>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</si>
  <si>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</si>
  <si>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</si>
  <si>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</si>
  <si>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</si>
  <si>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</si>
  <si>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</si>
  <si>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</si>
  <si>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</si>
  <si>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</si>
  <si>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</si>
  <si>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</si>
  <si>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</si>
  <si>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</si>
  <si>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</si>
  <si>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</si>
  <si>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</si>
  <si>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</si>
  <si>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</si>
  <si>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</si>
  <si>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</si>
  <si>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</si>
  <si>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</si>
  <si>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</si>
  <si>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</si>
  <si>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</si>
  <si>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</si>
  <si>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</si>
  <si>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</si>
  <si>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</si>
  <si>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</si>
  <si>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</si>
  <si>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</si>
  <si>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</si>
  <si>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</si>
  <si>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</si>
  <si>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</si>
  <si>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</si>
  <si>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</si>
  <si>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</si>
  <si>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</si>
  <si>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</si>
  <si>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</si>
  <si>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</si>
  <si>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</si>
  <si>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</si>
  <si>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</si>
  <si>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</si>
  <si>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</si>
  <si>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</si>
  <si>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</si>
  <si>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</si>
  <si>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</si>
  <si>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</si>
  <si>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</si>
  <si>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</si>
  <si>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</si>
  <si>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</si>
  <si>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</si>
  <si>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2022011315</t>
  </si>
  <si>
    <t xml:space="preserve">Замена транс-в в  ТП-502  Т-1   1986г.в. кол-ве  1шт ТМ-160 на ТМГ-1650 </t>
  </si>
  <si>
    <t>ТП-502 Т1</t>
  </si>
  <si>
    <t>0,160</t>
  </si>
  <si>
    <t>ТМГ-160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</si>
  <si>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</si>
  <si>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</si>
  <si>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</si>
  <si>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</si>
  <si>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</si>
  <si>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</si>
  <si>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</si>
  <si>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</si>
  <si>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</si>
  <si>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</si>
  <si>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</si>
  <si>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</si>
  <si>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</si>
  <si>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</si>
  <si>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</si>
  <si>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</si>
  <si>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</si>
  <si>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</si>
  <si>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2022011315</t>
  </si>
  <si>
    <t>Реконструкция  ТП-502, замена    Т-1   1986г.в. кол-ве  1шт ТМ-160 на ТМГ-160 .(0)</t>
  </si>
  <si>
    <t>Реконструкция  ТП- замена    Т-1   1984г.в. кол-ве  1шт ТМ-250 на ТМГ-250 .(0)</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</si>
  <si>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</si>
  <si>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</si>
  <si>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</si>
  <si>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</si>
  <si>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</si>
  <si>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</si>
  <si>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</si>
  <si>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</si>
  <si>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(39,11)</t>
  </si>
  <si>
    <t>тыс.руб.</t>
  </si>
  <si>
    <t>в том числе:</t>
  </si>
  <si>
    <t>строительных работ</t>
  </si>
  <si>
    <t>(0,1)</t>
  </si>
  <si>
    <t>Средства на оплату труда рабочих</t>
  </si>
  <si>
    <t>(0,44)</t>
  </si>
  <si>
    <t>монтажных работ</t>
  </si>
  <si>
    <t>(1,3)</t>
  </si>
  <si>
    <t>Нормативные затраты труда рабочих</t>
  </si>
  <si>
    <t>чел.час.</t>
  </si>
  <si>
    <t>оборудования</t>
  </si>
  <si>
    <t>(37,12)</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</si>
  <si>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</si>
  <si>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</si>
  <si>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</si>
  <si>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</si>
  <si>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</si>
  <si>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</si>
  <si>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</si>
  <si>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</si>
  <si>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</si>
  <si>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</si>
  <si>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</si>
  <si>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</si>
  <si>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</si>
  <si>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</si>
  <si>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</si>
  <si>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</si>
  <si>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ФЕРм08-01-001-01</t>
  </si>
  <si>
    <t>Трансформатор трехфазный: 35 кВ мощностью 250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</si>
  <si>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</si>
  <si>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</si>
  <si>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</si>
  <si>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</si>
  <si>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</si>
  <si>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ОТ</t>
  </si>
  <si>
    <t>0,345</t>
  </si>
  <si>
    <t>24,65</t>
  </si>
  <si>
    <t>ЭМ</t>
  </si>
  <si>
    <t>9,02</t>
  </si>
  <si>
    <t>в т.ч. ОТм</t>
  </si>
  <si>
    <t>М</t>
  </si>
  <si>
    <t>0</t>
  </si>
  <si>
    <t>6,98</t>
  </si>
  <si>
    <t>ЗТ</t>
  </si>
  <si>
    <t>чел.-ч</t>
  </si>
  <si>
    <t>20,6</t>
  </si>
  <si>
    <t>7,107</t>
  </si>
  <si>
    <t>ЗТм</t>
  </si>
  <si>
    <t>3,93</t>
  </si>
  <si>
    <t>1,35585</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</si>
  <si>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</si>
  <si>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</si>
  <si>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</si>
  <si>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</si>
  <si>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</si>
  <si>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</si>
  <si>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</si>
  <si>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</si>
  <si>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</si>
  <si>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</si>
  <si>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</si>
  <si>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23,69</t>
  </si>
  <si>
    <t>4,5195</t>
  </si>
  <si>
    <t>3
О</t>
  </si>
  <si>
    <t>ТЦ_101_22_2221000387_16.03.2022_01</t>
  </si>
  <si>
    <t>Трансформатор силовой  ТМГ 250/6-0,4 Y-Zн-11 УХЛ1</t>
  </si>
  <si>
    <t>5,71</t>
  </si>
  <si>
    <t>(Оборудование)</t>
  </si>
  <si>
    <t>Цена=254358/1,2</t>
  </si>
  <si>
    <t>ФССЦпг-01-01-02-015</t>
  </si>
  <si>
    <t>Погрузо-разгрузочные работы при автомобильных перевозках: Разгрузка металлических конструкций массой до 1 т</t>
  </si>
  <si>
    <t>1 т груза</t>
  </si>
  <si>
    <t>1,98</t>
  </si>
  <si>
    <t>(Погрузо-разгрузочные работы)</t>
  </si>
  <si>
    <t>Объем=0,99*2</t>
  </si>
  <si>
    <t>ФССЦпг-01-01-01-015</t>
  </si>
  <si>
    <t>Погрузо-разгрузочные работы при автомобильных перевозках: Погрузка металлических конструкций массой до 1 т</t>
  </si>
  <si>
    <t>Объем=0,990*2</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</si>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</sst>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68" applyFont="1" applyBorder="1" applyAlignment="1">
      <alignment horizontal="center" vertical="top"/>
    </xf>
    <xf numFmtId="0" fontId="64" fillId="0" borderId="0" xfId="68" applyFont="1" applyAlignment="1">
      <alignment horizontal="center"/>
    </xf>
    <xf numFmtId="0" fontId="61" fillId="0" borderId="20" xfId="68" applyFont="1" applyBorder="1" applyAlignment="1">
      <alignment horizontal="center" wrapText="1"/>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081568"/>
        <c:axId val="161200024"/>
      </c:lineChart>
      <c:catAx>
        <c:axId val="161081568"/>
        <c:scaling>
          <c:orientation val="minMax"/>
        </c:scaling>
        <c:delete val="0"/>
        <c:axPos val="b"/>
        <c:numFmt formatCode="General" sourceLinked="1"/>
        <c:majorTickMark val="out"/>
        <c:minorTickMark val="none"/>
        <c:tickLblPos val="nextTo"/>
        <c:crossAx val="161200024"/>
        <c:crosses val="autoZero"/>
        <c:auto val="1"/>
        <c:lblAlgn val="ctr"/>
        <c:lblOffset val="100"/>
        <c:noMultiLvlLbl val="0"/>
      </c:catAx>
      <c:valAx>
        <c:axId val="161200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08156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485029</xdr:colOff>
      <xdr:row>44</xdr:row>
      <xdr:rowOff>122762</xdr:rowOff>
    </xdr:to>
    <xdr:pic>
      <xdr:nvPicPr>
        <xdr:cNvPr id="2" name="Рисунок 1">
          <a:extLst>
            <a:ext uri="{FF2B5EF4-FFF2-40B4-BE49-F238E27FC236}">
              <a16:creationId xmlns:a16="http://schemas.microsoft.com/office/drawing/2014/main" xmlns="" id="{08DD66E8-A599-4DB3-93EC-BE93A2354696}"/>
            </a:ext>
          </a:extLst>
        </xdr:cNvPr>
        <xdr:cNvPicPr>
          <a:picLocks noChangeAspect="1"/>
        </xdr:cNvPicPr>
      </xdr:nvPicPr>
      <xdr:blipFill>
        <a:blip xmlns:r="http://schemas.openxmlformats.org/officeDocument/2006/relationships" r:embed="rId1"/>
        <a:stretch>
          <a:fillRect/>
        </a:stretch>
      </xdr:blipFill>
      <xdr:spPr>
        <a:xfrm>
          <a:off x="0" y="0"/>
          <a:ext cx="5971429" cy="85047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ТП-502  Т-1   1986г.в. кол-ве  1шт ТМ-160 на ТМГ-1650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0.24399000000000001</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40" workbookViewId="0">
      <selection activeCell="G37" sqref="G37"/>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1" t="s">
        <v>567</v>
      </c>
      <c r="B5" s="451"/>
      <c r="C5" s="451"/>
      <c r="D5" s="451"/>
      <c r="E5" s="451"/>
    </row>
    <row r="7" spans="1:5" x14ac:dyDescent="0.25">
      <c r="A7" s="451" t="s">
        <v>10</v>
      </c>
      <c r="B7" s="451"/>
      <c r="C7" s="451"/>
      <c r="D7" s="451"/>
      <c r="E7" s="451"/>
    </row>
    <row r="9" spans="1:5" x14ac:dyDescent="0.25">
      <c r="A9" s="451" t="s">
        <v>578</v>
      </c>
      <c r="B9" s="451"/>
      <c r="C9" s="451"/>
      <c r="D9" s="451"/>
      <c r="E9" s="451"/>
    </row>
    <row r="10" spans="1:5" x14ac:dyDescent="0.25">
      <c r="A10" s="450" t="s">
        <v>748</v>
      </c>
      <c r="B10" s="450"/>
      <c r="C10" s="450"/>
      <c r="D10" s="450"/>
      <c r="E10" s="450"/>
    </row>
    <row r="11" spans="1:5" x14ac:dyDescent="0.25">
      <c r="A11" s="296"/>
      <c r="B11" s="296"/>
      <c r="C11" s="296"/>
      <c r="D11" s="296"/>
      <c r="E11" s="296"/>
    </row>
    <row r="12" spans="1:5" x14ac:dyDescent="0.25">
      <c r="A12" s="451" t="s">
        <v>585</v>
      </c>
      <c r="B12" s="451"/>
      <c r="C12" s="451"/>
      <c r="D12" s="451"/>
      <c r="E12" s="451"/>
    </row>
    <row r="13" spans="1:5" x14ac:dyDescent="0.25">
      <c r="A13" s="450" t="s">
        <v>749</v>
      </c>
      <c r="B13" s="450"/>
      <c r="C13" s="450"/>
      <c r="D13" s="450"/>
      <c r="E13" s="450"/>
    </row>
    <row r="14" spans="1:5" x14ac:dyDescent="0.25">
      <c r="A14" s="296"/>
      <c r="B14" s="296"/>
      <c r="C14" s="296"/>
      <c r="D14" s="296"/>
      <c r="E14" s="296"/>
    </row>
    <row r="15" spans="1:5" x14ac:dyDescent="0.25">
      <c r="A15" s="451" t="s">
        <v>586</v>
      </c>
      <c r="B15" s="451"/>
      <c r="C15" s="451"/>
      <c r="D15" s="451"/>
      <c r="E15" s="451"/>
    </row>
    <row r="16" spans="1:5" x14ac:dyDescent="0.25">
      <c r="A16" s="452" t="s">
        <v>750</v>
      </c>
      <c r="B16" s="452"/>
      <c r="C16" s="452"/>
      <c r="D16" s="452"/>
      <c r="E16" s="452"/>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0.24399999999999999</v>
      </c>
      <c r="C20" s="306"/>
      <c r="D20" s="306"/>
      <c r="E20" s="306"/>
      <c r="F20" s="306"/>
      <c r="G20" s="306"/>
      <c r="H20" s="306"/>
      <c r="I20" s="306"/>
      <c r="J20" s="306"/>
      <c r="K20" s="306"/>
      <c r="L20" s="306"/>
    </row>
    <row r="21" spans="1:12" ht="21.75" customHeight="1" x14ac:dyDescent="0.25">
      <c r="A21" s="304" t="s">
        <v>752</v>
      </c>
      <c r="B21" s="305">
        <f>B20*0.012</f>
        <v>2.928E-3</v>
      </c>
      <c r="C21" s="306"/>
      <c r="D21" s="306"/>
      <c r="E21" s="306"/>
      <c r="F21" s="306"/>
      <c r="G21" s="306"/>
      <c r="H21" s="306"/>
      <c r="I21" s="306"/>
      <c r="J21" s="306"/>
      <c r="K21" s="306"/>
      <c r="L21" s="306"/>
    </row>
    <row r="22" spans="1:12" ht="19.5" customHeight="1" x14ac:dyDescent="0.25">
      <c r="A22" s="304" t="s">
        <v>753</v>
      </c>
      <c r="B22" s="305">
        <f>B20*0.014</f>
        <v>3.4160000000000002E-3</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3.4160000000000003E-2</v>
      </c>
      <c r="D33" s="324">
        <f>C33*D30</f>
        <v>3.5355600000000001E-2</v>
      </c>
      <c r="E33" s="324">
        <f>C33*E30</f>
        <v>3.6557690400000002E-2</v>
      </c>
      <c r="F33" s="324">
        <f>C33*F30</f>
        <v>3.8019998015999999E-2</v>
      </c>
      <c r="G33" s="324">
        <f>C33*G30</f>
        <v>3.9540797936639997E-2</v>
      </c>
      <c r="H33" s="324">
        <f>C33*H30</f>
        <v>4.1122429854105601E-2</v>
      </c>
      <c r="I33" s="324">
        <f>C33*I30</f>
        <v>4.2767327048269826E-2</v>
      </c>
      <c r="J33" s="324">
        <f>C33*J30</f>
        <v>4.4478020130200621E-2</v>
      </c>
      <c r="K33" s="324">
        <f>C33*K30</f>
        <v>4.6257140935408642E-2</v>
      </c>
      <c r="L33" s="324">
        <f>C33*L30</f>
        <v>4.8107426572824998E-2</v>
      </c>
    </row>
    <row r="34" spans="1:12" ht="18.75" customHeight="1" x14ac:dyDescent="0.25">
      <c r="A34" s="325" t="s">
        <v>760</v>
      </c>
      <c r="B34" s="322" t="s">
        <v>759</v>
      </c>
      <c r="C34" s="326">
        <f>SUM(C35:C37)</f>
        <v>2.928E-3</v>
      </c>
      <c r="D34" s="326">
        <f t="shared" ref="D34:L34" si="2">SUM(D35:D37)</f>
        <v>3.0304799999999999E-3</v>
      </c>
      <c r="E34" s="326">
        <f t="shared" si="2"/>
        <v>3.1335163199999998E-3</v>
      </c>
      <c r="F34" s="326">
        <f t="shared" si="2"/>
        <v>3.2588569727999999E-3</v>
      </c>
      <c r="G34" s="326">
        <f t="shared" si="2"/>
        <v>7.3432910453759999E-3</v>
      </c>
      <c r="H34" s="326">
        <f t="shared" si="2"/>
        <v>3.5247797017804797E-3</v>
      </c>
      <c r="I34" s="326">
        <f t="shared" si="2"/>
        <v>3.6657708898516989E-3</v>
      </c>
      <c r="J34" s="326">
        <f t="shared" si="2"/>
        <v>3.8124017254457672E-3</v>
      </c>
      <c r="K34" s="326">
        <f t="shared" si="2"/>
        <v>3.9648977944635976E-3</v>
      </c>
      <c r="L34" s="326">
        <f t="shared" si="2"/>
        <v>8.9342363635246409E-3</v>
      </c>
    </row>
    <row r="35" spans="1:12" ht="21.75" customHeight="1" x14ac:dyDescent="0.25">
      <c r="A35" s="304" t="s">
        <v>761</v>
      </c>
      <c r="B35" s="322" t="s">
        <v>759</v>
      </c>
      <c r="C35" s="305">
        <f>B21</f>
        <v>2.928E-3</v>
      </c>
      <c r="D35" s="305">
        <f>C35*D30</f>
        <v>3.0304799999999999E-3</v>
      </c>
      <c r="E35" s="305">
        <f>C35*E30</f>
        <v>3.1335163199999998E-3</v>
      </c>
      <c r="F35" s="305">
        <f>C35*F30</f>
        <v>3.2588569727999999E-3</v>
      </c>
      <c r="G35" s="305">
        <f>C35*G30</f>
        <v>3.3892112517119998E-3</v>
      </c>
      <c r="H35" s="305">
        <f>C35*H30</f>
        <v>3.5247797017804797E-3</v>
      </c>
      <c r="I35" s="305">
        <f>C35*I30</f>
        <v>3.6657708898516989E-3</v>
      </c>
      <c r="J35" s="305">
        <f>C35*J30</f>
        <v>3.8124017254457672E-3</v>
      </c>
      <c r="K35" s="305">
        <f>C35*K30</f>
        <v>3.9648977944635976E-3</v>
      </c>
      <c r="L35" s="305">
        <f>C35*L30</f>
        <v>4.1234937062421418E-3</v>
      </c>
    </row>
    <row r="36" spans="1:12" ht="19.5" customHeight="1" x14ac:dyDescent="0.25">
      <c r="A36" s="304" t="s">
        <v>762</v>
      </c>
      <c r="B36" s="322" t="s">
        <v>759</v>
      </c>
      <c r="C36" s="305"/>
      <c r="D36" s="305"/>
      <c r="E36" s="305"/>
      <c r="F36" s="305"/>
      <c r="G36" s="305">
        <f>B22*G30</f>
        <v>3.9540797936640001E-3</v>
      </c>
      <c r="H36" s="305"/>
      <c r="I36" s="305"/>
      <c r="J36" s="305"/>
      <c r="K36" s="305"/>
      <c r="L36" s="305">
        <f>B22*L30</f>
        <v>4.8107426572824991E-3</v>
      </c>
    </row>
    <row r="37" spans="1:12" x14ac:dyDescent="0.25">
      <c r="A37" s="304" t="s">
        <v>763</v>
      </c>
      <c r="B37" s="322" t="s">
        <v>759</v>
      </c>
      <c r="C37" s="305">
        <f>B24</f>
        <v>0</v>
      </c>
      <c r="D37" s="305">
        <f>C37*D30</f>
        <v>0</v>
      </c>
      <c r="E37" s="305">
        <f t="shared" ref="E37:L37" si="3">D37*E30</f>
        <v>0</v>
      </c>
      <c r="F37" s="305">
        <f t="shared" si="3"/>
        <v>0</v>
      </c>
      <c r="G37" s="305">
        <f t="shared" si="3"/>
        <v>0</v>
      </c>
      <c r="H37" s="305">
        <f t="shared" si="3"/>
        <v>0</v>
      </c>
      <c r="I37" s="305">
        <f t="shared" si="3"/>
        <v>0</v>
      </c>
      <c r="J37" s="305">
        <f t="shared" si="3"/>
        <v>0</v>
      </c>
      <c r="K37" s="305">
        <f t="shared" si="3"/>
        <v>0</v>
      </c>
      <c r="L37" s="305">
        <f t="shared" si="3"/>
        <v>0</v>
      </c>
    </row>
    <row r="38" spans="1:12" ht="24.75" customHeight="1" x14ac:dyDescent="0.25">
      <c r="A38" s="327" t="s">
        <v>327</v>
      </c>
      <c r="B38" s="322" t="s">
        <v>759</v>
      </c>
      <c r="C38" s="328">
        <f>C33-C34</f>
        <v>3.1232000000000003E-2</v>
      </c>
      <c r="D38" s="326">
        <f t="shared" ref="D38:L38" si="4">D33-D34</f>
        <v>3.2325119999999999E-2</v>
      </c>
      <c r="E38" s="326">
        <f t="shared" si="4"/>
        <v>3.3424174080000001E-2</v>
      </c>
      <c r="F38" s="326">
        <f t="shared" si="4"/>
        <v>3.4761141043200001E-2</v>
      </c>
      <c r="G38" s="326">
        <f t="shared" si="4"/>
        <v>3.2197506891263994E-2</v>
      </c>
      <c r="H38" s="326">
        <f t="shared" si="4"/>
        <v>3.7597650152325121E-2</v>
      </c>
      <c r="I38" s="326">
        <f t="shared" si="4"/>
        <v>3.9101556158418128E-2</v>
      </c>
      <c r="J38" s="326">
        <f t="shared" si="4"/>
        <v>4.0665618404754855E-2</v>
      </c>
      <c r="K38" s="326">
        <f t="shared" si="4"/>
        <v>4.2292243140945041E-2</v>
      </c>
      <c r="L38" s="326">
        <f t="shared" si="4"/>
        <v>3.9173190209300358E-2</v>
      </c>
    </row>
    <row r="39" spans="1:12" x14ac:dyDescent="0.25">
      <c r="A39" s="329"/>
      <c r="B39" s="330"/>
      <c r="C39" s="331"/>
      <c r="D39" s="332"/>
      <c r="E39" s="332"/>
      <c r="F39" s="333"/>
      <c r="G39" s="303"/>
      <c r="H39" s="303"/>
      <c r="I39" s="303"/>
      <c r="J39" s="303"/>
      <c r="K39" s="303"/>
      <c r="L39" s="303"/>
    </row>
    <row r="40" spans="1:12" x14ac:dyDescent="0.25">
      <c r="A40" s="453" t="s">
        <v>764</v>
      </c>
      <c r="B40" s="455" t="s">
        <v>757</v>
      </c>
      <c r="C40" s="457" t="s">
        <v>765</v>
      </c>
      <c r="D40" s="457"/>
      <c r="E40" s="457"/>
      <c r="F40" s="457"/>
      <c r="G40" s="457"/>
      <c r="H40" s="457"/>
      <c r="I40" s="457"/>
      <c r="J40" s="457"/>
      <c r="K40" s="457"/>
      <c r="L40" s="457"/>
    </row>
    <row r="41" spans="1:12" x14ac:dyDescent="0.25">
      <c r="A41" s="454"/>
      <c r="B41" s="456"/>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3.1232000000000003E-2</v>
      </c>
      <c r="D42" s="305">
        <f t="shared" ref="D42:L42" si="5">D38</f>
        <v>3.2325119999999999E-2</v>
      </c>
      <c r="E42" s="305">
        <f t="shared" si="5"/>
        <v>3.3424174080000001E-2</v>
      </c>
      <c r="F42" s="305">
        <f t="shared" si="5"/>
        <v>3.4761141043200001E-2</v>
      </c>
      <c r="G42" s="305">
        <f t="shared" si="5"/>
        <v>3.2197506891263994E-2</v>
      </c>
      <c r="H42" s="305">
        <f t="shared" si="5"/>
        <v>3.7597650152325121E-2</v>
      </c>
      <c r="I42" s="305">
        <f t="shared" si="5"/>
        <v>3.9101556158418128E-2</v>
      </c>
      <c r="J42" s="305">
        <f t="shared" si="5"/>
        <v>4.0665618404754855E-2</v>
      </c>
      <c r="K42" s="305">
        <f t="shared" si="5"/>
        <v>4.2292243140945041E-2</v>
      </c>
      <c r="L42" s="305">
        <f t="shared" si="5"/>
        <v>3.9173190209300358E-2</v>
      </c>
    </row>
    <row r="43" spans="1:12" ht="24.75" customHeight="1" x14ac:dyDescent="0.25">
      <c r="A43" s="325" t="s">
        <v>766</v>
      </c>
      <c r="B43" s="307" t="s">
        <v>759</v>
      </c>
      <c r="C43" s="335">
        <f>-B20</f>
        <v>-0.24399999999999999</v>
      </c>
      <c r="D43" s="335">
        <f>-'[3]1. сводные данные'!L37</f>
        <v>0</v>
      </c>
      <c r="E43" s="305"/>
      <c r="F43" s="336"/>
      <c r="G43" s="337"/>
      <c r="H43" s="337"/>
      <c r="I43" s="337"/>
      <c r="J43" s="337"/>
      <c r="K43" s="337"/>
      <c r="L43" s="337"/>
    </row>
    <row r="44" spans="1:12" ht="21" customHeight="1" x14ac:dyDescent="0.25">
      <c r="A44" s="325" t="s">
        <v>767</v>
      </c>
      <c r="B44" s="307" t="s">
        <v>759</v>
      </c>
      <c r="C44" s="305">
        <f>SUM(C42:C43)</f>
        <v>-0.21276799999999998</v>
      </c>
      <c r="D44" s="305">
        <f t="shared" ref="D44:L44" si="6">SUM(D42:D43)</f>
        <v>3.2325119999999999E-2</v>
      </c>
      <c r="E44" s="305">
        <f>SUM(E42:E43)</f>
        <v>3.3424174080000001E-2</v>
      </c>
      <c r="F44" s="305">
        <f t="shared" si="6"/>
        <v>3.4761141043200001E-2</v>
      </c>
      <c r="G44" s="305">
        <f t="shared" si="6"/>
        <v>3.2197506891263994E-2</v>
      </c>
      <c r="H44" s="305">
        <f t="shared" si="6"/>
        <v>3.7597650152325121E-2</v>
      </c>
      <c r="I44" s="305">
        <f t="shared" si="6"/>
        <v>3.9101556158418128E-2</v>
      </c>
      <c r="J44" s="305">
        <f t="shared" si="6"/>
        <v>4.0665618404754855E-2</v>
      </c>
      <c r="K44" s="305">
        <f t="shared" si="6"/>
        <v>4.2292243140945041E-2</v>
      </c>
      <c r="L44" s="305">
        <f t="shared" si="6"/>
        <v>3.9173190209300358E-2</v>
      </c>
    </row>
    <row r="45" spans="1:12" ht="27.75" customHeight="1" x14ac:dyDescent="0.25">
      <c r="A45" s="325" t="s">
        <v>768</v>
      </c>
      <c r="B45" s="307" t="s">
        <v>759</v>
      </c>
      <c r="C45" s="305">
        <f>C44</f>
        <v>-0.21276799999999998</v>
      </c>
      <c r="D45" s="305">
        <f>C45+D44</f>
        <v>-0.18044287999999997</v>
      </c>
      <c r="E45" s="305">
        <f>D45+E44</f>
        <v>-0.14701870591999996</v>
      </c>
      <c r="F45" s="305">
        <f t="shared" ref="F45:K45" si="7">E45+F44</f>
        <v>-0.11225756487679997</v>
      </c>
      <c r="G45" s="305">
        <f t="shared" si="7"/>
        <v>-8.0060057985535976E-2</v>
      </c>
      <c r="H45" s="305">
        <f>G45+H44</f>
        <v>-4.2462407833210855E-2</v>
      </c>
      <c r="I45" s="305">
        <f t="shared" si="7"/>
        <v>-3.3608516747927267E-3</v>
      </c>
      <c r="J45" s="305">
        <f t="shared" si="7"/>
        <v>3.7304766729962129E-2</v>
      </c>
      <c r="K45" s="305">
        <f t="shared" si="7"/>
        <v>7.9597009870907176E-2</v>
      </c>
      <c r="L45" s="305">
        <f>K45+L44</f>
        <v>0.11877020008020753</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-0.21276799999999998</v>
      </c>
      <c r="D47" s="305">
        <f>D44*D46</f>
        <v>3.1383611650485435E-2</v>
      </c>
      <c r="E47" s="305">
        <f t="shared" ref="E47:L47" si="8">E44*E46</f>
        <v>3.1505489753982471E-2</v>
      </c>
      <c r="F47" s="305">
        <f t="shared" si="8"/>
        <v>3.181136829528327E-2</v>
      </c>
      <c r="G47" s="305">
        <f t="shared" si="8"/>
        <v>2.8607067848064199E-2</v>
      </c>
      <c r="H47" s="305">
        <f t="shared" si="8"/>
        <v>3.2432063293598254E-2</v>
      </c>
      <c r="I47" s="305">
        <f t="shared" si="8"/>
        <v>3.2746937694506977E-2</v>
      </c>
      <c r="J47" s="305">
        <f t="shared" si="8"/>
        <v>3.3064869128434225E-2</v>
      </c>
      <c r="K47" s="305">
        <f t="shared" si="8"/>
        <v>3.3385887275312227E-2</v>
      </c>
      <c r="L47" s="305">
        <f t="shared" si="8"/>
        <v>3.0022988435687341E-2</v>
      </c>
    </row>
    <row r="48" spans="1:12" ht="24.75" customHeight="1" x14ac:dyDescent="0.25">
      <c r="A48" s="325" t="s">
        <v>770</v>
      </c>
      <c r="B48" s="307" t="s">
        <v>759</v>
      </c>
      <c r="C48" s="305">
        <f>C46*C45</f>
        <v>-0.21276799999999998</v>
      </c>
      <c r="D48" s="305">
        <f>D46*D45</f>
        <v>-0.17518726213592231</v>
      </c>
      <c r="E48" s="305">
        <f t="shared" ref="E48:L48" si="9">E46*E45</f>
        <v>-0.13857923076633044</v>
      </c>
      <c r="F48" s="305">
        <f t="shared" si="9"/>
        <v>-0.10273157419629969</v>
      </c>
      <c r="G48" s="305">
        <f t="shared" si="9"/>
        <v>-7.1132324575527747E-2</v>
      </c>
      <c r="H48" s="305">
        <f t="shared" si="9"/>
        <v>-3.6628446003030626E-2</v>
      </c>
      <c r="I48" s="305">
        <f t="shared" si="9"/>
        <v>-2.8146603666878017E-3</v>
      </c>
      <c r="J48" s="305">
        <f t="shared" si="9"/>
        <v>3.0332189160776169E-2</v>
      </c>
      <c r="K48" s="305">
        <f t="shared" si="9"/>
        <v>6.2834614615871615E-2</v>
      </c>
      <c r="L48" s="305">
        <f t="shared" si="9"/>
        <v>9.1027468645271434E-2</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7.2192283375354452E-2</v>
      </c>
      <c r="D51" s="342"/>
      <c r="E51" s="342"/>
      <c r="F51" s="343"/>
      <c r="G51" s="344"/>
      <c r="H51" s="344"/>
      <c r="I51" s="344"/>
      <c r="J51" s="344"/>
      <c r="K51" s="344"/>
      <c r="L51" s="344"/>
    </row>
    <row r="52" spans="1:12" ht="25.5" customHeight="1" x14ac:dyDescent="0.25">
      <c r="A52" s="345" t="s">
        <v>307</v>
      </c>
      <c r="B52" s="308" t="s">
        <v>675</v>
      </c>
      <c r="C52" s="308">
        <f>IRR(C44:L44)</f>
        <v>9.4310755360669907E-2</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8</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8</v>
      </c>
      <c r="D54" s="342"/>
      <c r="E54" s="342"/>
      <c r="F54" s="347"/>
      <c r="G54" s="344"/>
      <c r="H54" s="344"/>
      <c r="I54" s="344"/>
      <c r="J54" s="344"/>
      <c r="K54" s="344"/>
      <c r="L54" s="344"/>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2022011315</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9"/>
      <c r="B14" s="359"/>
      <c r="C14" s="359"/>
      <c r="D14" s="359"/>
      <c r="E14" s="359"/>
      <c r="F14" s="359"/>
      <c r="G14" s="359"/>
      <c r="H14" s="359"/>
      <c r="I14" s="359"/>
      <c r="J14" s="359"/>
      <c r="K14" s="359"/>
      <c r="L14" s="359"/>
    </row>
    <row r="15" spans="1:44" x14ac:dyDescent="0.25">
      <c r="A15" s="353" t="str">
        <f>'1. паспорт местоположение'!$A$15</f>
        <v xml:space="preserve">Замена транс-в в  ТП-502  Т-1   1986г.в. кол-ве  1шт ТМ-160 на ТМГ-1650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6" t="s">
        <v>512</v>
      </c>
      <c r="B19" s="466"/>
      <c r="C19" s="466"/>
      <c r="D19" s="466"/>
      <c r="E19" s="466"/>
      <c r="F19" s="466"/>
      <c r="G19" s="466"/>
      <c r="H19" s="466"/>
      <c r="I19" s="466"/>
      <c r="J19" s="466"/>
      <c r="K19" s="466"/>
      <c r="L19" s="466"/>
    </row>
    <row r="20" spans="1:12" x14ac:dyDescent="0.25">
      <c r="A20" s="47"/>
      <c r="B20" s="47"/>
    </row>
    <row r="21" spans="1:12" ht="28.5" customHeight="1" x14ac:dyDescent="0.25">
      <c r="A21" s="458" t="s">
        <v>227</v>
      </c>
      <c r="B21" s="458" t="s">
        <v>226</v>
      </c>
      <c r="C21" s="463" t="s">
        <v>444</v>
      </c>
      <c r="D21" s="463"/>
      <c r="E21" s="463"/>
      <c r="F21" s="463"/>
      <c r="G21" s="463"/>
      <c r="H21" s="463"/>
      <c r="I21" s="458" t="s">
        <v>225</v>
      </c>
      <c r="J21" s="460" t="s">
        <v>446</v>
      </c>
      <c r="K21" s="458" t="s">
        <v>224</v>
      </c>
      <c r="L21" s="459" t="s">
        <v>445</v>
      </c>
    </row>
    <row r="22" spans="1:12" ht="58.5" customHeight="1" x14ac:dyDescent="0.25">
      <c r="A22" s="458"/>
      <c r="B22" s="458"/>
      <c r="C22" s="462" t="s">
        <v>3</v>
      </c>
      <c r="D22" s="462"/>
      <c r="E22" s="117"/>
      <c r="F22" s="118"/>
      <c r="G22" s="464" t="s">
        <v>2</v>
      </c>
      <c r="H22" s="465"/>
      <c r="I22" s="458"/>
      <c r="J22" s="461"/>
      <c r="K22" s="458"/>
      <c r="L22" s="459"/>
    </row>
    <row r="23" spans="1:12" ht="47.25" x14ac:dyDescent="0.25">
      <c r="A23" s="458"/>
      <c r="B23" s="458"/>
      <c r="C23" s="68" t="s">
        <v>223</v>
      </c>
      <c r="D23" s="68" t="s">
        <v>222</v>
      </c>
      <c r="E23" s="68" t="s">
        <v>223</v>
      </c>
      <c r="F23" s="68" t="s">
        <v>222</v>
      </c>
      <c r="G23" s="68" t="s">
        <v>223</v>
      </c>
      <c r="H23" s="68" t="s">
        <v>222</v>
      </c>
      <c r="I23" s="458"/>
      <c r="J23" s="462"/>
      <c r="K23" s="458"/>
      <c r="L23" s="45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2022011315</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ТП-502  Т-1   1986г.в. кол-ве  1шт ТМ-160 на ТМГ-1650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1"/>
      <c r="B16" s="471"/>
      <c r="C16" s="471"/>
      <c r="D16" s="471"/>
      <c r="E16" s="471"/>
      <c r="F16" s="471"/>
      <c r="G16" s="471"/>
      <c r="H16" s="471"/>
      <c r="I16" s="471"/>
      <c r="J16" s="471"/>
      <c r="K16" s="471"/>
      <c r="L16" s="471"/>
      <c r="M16" s="471"/>
    </row>
    <row r="18" spans="1:16" x14ac:dyDescent="0.25">
      <c r="A18" s="472" t="s">
        <v>513</v>
      </c>
      <c r="B18" s="472"/>
      <c r="C18" s="472"/>
      <c r="D18" s="472"/>
      <c r="E18" s="472"/>
      <c r="F18" s="472"/>
      <c r="G18" s="472"/>
      <c r="H18" s="472"/>
      <c r="I18" s="472"/>
      <c r="J18" s="472"/>
      <c r="K18" s="472"/>
      <c r="L18" s="472"/>
      <c r="M18" s="472"/>
    </row>
    <row r="20" spans="1:16" ht="33" customHeight="1" x14ac:dyDescent="0.25">
      <c r="A20" s="460" t="s">
        <v>193</v>
      </c>
      <c r="B20" s="460" t="s">
        <v>192</v>
      </c>
      <c r="C20" s="470" t="s">
        <v>191</v>
      </c>
      <c r="D20" s="470"/>
      <c r="E20" s="463" t="s">
        <v>190</v>
      </c>
      <c r="F20" s="463"/>
      <c r="G20" s="460" t="s">
        <v>189</v>
      </c>
      <c r="H20" s="477" t="s">
        <v>570</v>
      </c>
      <c r="I20" s="478"/>
      <c r="J20" s="478"/>
      <c r="K20" s="478"/>
      <c r="L20" s="473" t="s">
        <v>188</v>
      </c>
      <c r="M20" s="474"/>
      <c r="N20" s="62"/>
      <c r="O20" s="62"/>
      <c r="P20" s="62"/>
    </row>
    <row r="21" spans="1:16" ht="99.75" customHeight="1" x14ac:dyDescent="0.25">
      <c r="A21" s="461"/>
      <c r="B21" s="461"/>
      <c r="C21" s="470"/>
      <c r="D21" s="470"/>
      <c r="E21" s="463"/>
      <c r="F21" s="463"/>
      <c r="G21" s="461"/>
      <c r="H21" s="458" t="s">
        <v>3</v>
      </c>
      <c r="I21" s="458"/>
      <c r="J21" s="458" t="s">
        <v>187</v>
      </c>
      <c r="K21" s="458"/>
      <c r="L21" s="475"/>
      <c r="M21" s="476"/>
    </row>
    <row r="22" spans="1:16" ht="89.25" customHeight="1" x14ac:dyDescent="0.25">
      <c r="A22" s="462"/>
      <c r="B22" s="462"/>
      <c r="C22" s="187" t="s">
        <v>3</v>
      </c>
      <c r="D22" s="187" t="s">
        <v>183</v>
      </c>
      <c r="E22" s="61" t="s">
        <v>186</v>
      </c>
      <c r="F22" s="61" t="s">
        <v>185</v>
      </c>
      <c r="G22" s="46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0.29278799999999999</v>
      </c>
      <c r="D24" s="189">
        <f>D27*1.2</f>
        <v>0.29278799999999999</v>
      </c>
      <c r="E24" s="141">
        <v>0</v>
      </c>
      <c r="F24" s="141">
        <v>0</v>
      </c>
      <c r="G24" s="135">
        <v>0</v>
      </c>
      <c r="H24" s="135">
        <f>C24</f>
        <v>0.29278799999999999</v>
      </c>
      <c r="I24" s="135" t="s">
        <v>584</v>
      </c>
      <c r="J24" s="135">
        <f>D24</f>
        <v>0.29278799999999999</v>
      </c>
      <c r="K24" s="135" t="str">
        <f>I24</f>
        <v>II</v>
      </c>
      <c r="L24" s="135">
        <f>C24</f>
        <v>0.29278799999999999</v>
      </c>
      <c r="M24" s="135">
        <f>D24</f>
        <v>0.29278799999999999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0.24399000000000001</v>
      </c>
      <c r="D27" s="189">
        <f>D30</f>
        <v>0.24399000000000001</v>
      </c>
      <c r="E27" s="136">
        <v>0</v>
      </c>
      <c r="F27" s="136">
        <v>0</v>
      </c>
      <c r="G27" s="136">
        <v>0</v>
      </c>
      <c r="H27" s="135">
        <f t="shared" si="0"/>
        <v>0.24399000000000001</v>
      </c>
      <c r="I27" s="135" t="str">
        <f>I24</f>
        <v>II</v>
      </c>
      <c r="J27" s="135">
        <f t="shared" si="1"/>
        <v>0.24399000000000001</v>
      </c>
      <c r="K27" s="135" t="str">
        <f>I27</f>
        <v>II</v>
      </c>
      <c r="L27" s="135">
        <f t="shared" si="2"/>
        <v>0.24399000000000001</v>
      </c>
      <c r="M27" s="135">
        <f t="shared" si="3"/>
        <v>0.24399000000000001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0.24399000000000001</v>
      </c>
      <c r="D30" s="189">
        <f>D34+D33+D32+D31</f>
        <v>0.24399000000000001</v>
      </c>
      <c r="E30" s="135">
        <v>0</v>
      </c>
      <c r="F30" s="135">
        <v>0</v>
      </c>
      <c r="G30" s="136">
        <v>0</v>
      </c>
      <c r="H30" s="135">
        <f t="shared" si="0"/>
        <v>0.24399000000000001</v>
      </c>
      <c r="I30" s="135" t="str">
        <f>I24</f>
        <v>II</v>
      </c>
      <c r="J30" s="135">
        <f t="shared" si="1"/>
        <v>0.24399000000000001</v>
      </c>
      <c r="K30" s="135" t="str">
        <f>I30</f>
        <v>II</v>
      </c>
      <c r="L30" s="135">
        <f t="shared" si="2"/>
        <v>0.24399000000000001</v>
      </c>
      <c r="M30" s="135">
        <f t="shared" si="3"/>
        <v>0.24399000000000001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0.24399000000000001</v>
      </c>
      <c r="D33" s="190">
        <f>C33</f>
        <v>0.24399000000000001</v>
      </c>
      <c r="E33" s="135">
        <v>0</v>
      </c>
      <c r="F33" s="135">
        <v>0</v>
      </c>
      <c r="G33" s="136">
        <v>0</v>
      </c>
      <c r="H33" s="135">
        <f t="shared" si="0"/>
        <v>0.24399000000000001</v>
      </c>
      <c r="I33" s="135" t="str">
        <f>I24</f>
        <v>II</v>
      </c>
      <c r="J33" s="135">
        <f t="shared" si="1"/>
        <v>0.24399000000000001</v>
      </c>
      <c r="K33" s="135" t="str">
        <f>I33</f>
        <v>II</v>
      </c>
      <c r="L33" s="135">
        <f t="shared" si="2"/>
        <v>0.24399000000000001</v>
      </c>
      <c r="M33" s="135">
        <f t="shared" si="3"/>
        <v>0.24399000000000001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0.24399000000000001</v>
      </c>
      <c r="D52" s="189">
        <f>D30</f>
        <v>0.24399000000000001</v>
      </c>
      <c r="E52" s="136">
        <v>0</v>
      </c>
      <c r="F52" s="136">
        <v>0</v>
      </c>
      <c r="G52" s="136">
        <v>0</v>
      </c>
      <c r="H52" s="135">
        <f t="shared" si="0"/>
        <v>0.24399000000000001</v>
      </c>
      <c r="I52" s="135">
        <v>0</v>
      </c>
      <c r="J52" s="135">
        <f t="shared" si="1"/>
        <v>0.24399000000000001</v>
      </c>
      <c r="K52" s="135">
        <v>0</v>
      </c>
      <c r="L52" s="135">
        <f t="shared" si="2"/>
        <v>0.24399000000000001</v>
      </c>
      <c r="M52" s="135">
        <f t="shared" si="3"/>
        <v>0.24399000000000001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9"/>
      <c r="C66" s="469"/>
      <c r="D66" s="469"/>
      <c r="E66" s="469"/>
      <c r="F66" s="469"/>
      <c r="G66" s="469"/>
      <c r="H66" s="48"/>
      <c r="I66" s="48"/>
      <c r="J66" s="48"/>
      <c r="K66" s="48"/>
      <c r="L66" s="48"/>
    </row>
    <row r="68" spans="1:12" ht="50.25" customHeight="1" x14ac:dyDescent="0.25">
      <c r="B68" s="469"/>
      <c r="C68" s="469"/>
      <c r="D68" s="469"/>
      <c r="E68" s="469"/>
      <c r="F68" s="469"/>
      <c r="G68" s="469"/>
    </row>
    <row r="70" spans="1:12" ht="36.75" customHeight="1" x14ac:dyDescent="0.25">
      <c r="B70" s="469"/>
      <c r="C70" s="469"/>
      <c r="D70" s="469"/>
      <c r="E70" s="469"/>
      <c r="F70" s="469"/>
      <c r="G70" s="469"/>
    </row>
    <row r="72" spans="1:12" ht="51" customHeight="1" x14ac:dyDescent="0.25">
      <c r="B72" s="469"/>
      <c r="C72" s="469"/>
      <c r="D72" s="469"/>
      <c r="E72" s="469"/>
      <c r="F72" s="469"/>
      <c r="G72" s="469"/>
    </row>
    <row r="73" spans="1:12" ht="32.25" customHeight="1" x14ac:dyDescent="0.25">
      <c r="B73" s="469"/>
      <c r="C73" s="469"/>
      <c r="D73" s="469"/>
      <c r="E73" s="469"/>
      <c r="F73" s="469"/>
      <c r="G73" s="469"/>
    </row>
    <row r="74" spans="1:12" ht="51.75" customHeight="1" x14ac:dyDescent="0.25">
      <c r="B74" s="469"/>
      <c r="C74" s="469"/>
      <c r="D74" s="469"/>
      <c r="E74" s="469"/>
      <c r="F74" s="469"/>
      <c r="G74" s="469"/>
    </row>
    <row r="75" spans="1:12" ht="21.75" customHeight="1" x14ac:dyDescent="0.25">
      <c r="B75" s="467"/>
      <c r="C75" s="467"/>
      <c r="D75" s="467"/>
      <c r="E75" s="467"/>
      <c r="F75" s="467"/>
      <c r="G75" s="467"/>
    </row>
    <row r="76" spans="1:12" ht="23.25" customHeight="1" x14ac:dyDescent="0.25"/>
    <row r="77" spans="1:12" ht="18.75" customHeight="1" x14ac:dyDescent="0.25">
      <c r="B77" s="468"/>
      <c r="C77" s="468"/>
      <c r="D77" s="468"/>
      <c r="E77" s="468"/>
      <c r="F77" s="468"/>
      <c r="G77" s="46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E1" zoomScale="70" zoomScaleSheetLayoutView="70" workbookViewId="0">
      <selection activeCell="R22" sqref="R22:R24"/>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3" t="str">
        <f>'1. паспорт местоположение'!$A$15</f>
        <v xml:space="preserve">Замена транс-в в  ТП-502  Т-1   1986г.в. кол-ве  1шт ТМ-160 на ТМГ-1650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93" t="s">
        <v>526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ht="58.5" customHeight="1" x14ac:dyDescent="0.25">
      <c r="A22" s="484" t="s">
        <v>53</v>
      </c>
      <c r="B22" s="495" t="s">
        <v>25</v>
      </c>
      <c r="C22" s="484" t="s">
        <v>52</v>
      </c>
      <c r="D22" s="484" t="s">
        <v>51</v>
      </c>
      <c r="E22" s="498" t="s">
        <v>536</v>
      </c>
      <c r="F22" s="499"/>
      <c r="G22" s="499"/>
      <c r="H22" s="499"/>
      <c r="I22" s="499"/>
      <c r="J22" s="499"/>
      <c r="K22" s="499"/>
      <c r="L22" s="500"/>
      <c r="M22" s="484" t="s">
        <v>50</v>
      </c>
      <c r="N22" s="484" t="s">
        <v>49</v>
      </c>
      <c r="O22" s="484" t="s">
        <v>48</v>
      </c>
      <c r="P22" s="479" t="s">
        <v>265</v>
      </c>
      <c r="Q22" s="479" t="s">
        <v>47</v>
      </c>
      <c r="R22" s="479" t="s">
        <v>46</v>
      </c>
      <c r="S22" s="479" t="s">
        <v>45</v>
      </c>
      <c r="T22" s="479"/>
      <c r="U22" s="501" t="s">
        <v>44</v>
      </c>
      <c r="V22" s="501" t="s">
        <v>43</v>
      </c>
      <c r="W22" s="479" t="s">
        <v>42</v>
      </c>
      <c r="X22" s="479" t="s">
        <v>41</v>
      </c>
      <c r="Y22" s="479" t="s">
        <v>40</v>
      </c>
      <c r="Z22" s="486"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7" t="s">
        <v>26</v>
      </c>
    </row>
    <row r="23" spans="1:48" ht="64.5" customHeight="1" x14ac:dyDescent="0.25">
      <c r="A23" s="494"/>
      <c r="B23" s="496"/>
      <c r="C23" s="494"/>
      <c r="D23" s="494"/>
      <c r="E23" s="489" t="s">
        <v>24</v>
      </c>
      <c r="F23" s="480" t="s">
        <v>131</v>
      </c>
      <c r="G23" s="480" t="s">
        <v>130</v>
      </c>
      <c r="H23" s="480" t="s">
        <v>129</v>
      </c>
      <c r="I23" s="482" t="s">
        <v>447</v>
      </c>
      <c r="J23" s="482" t="s">
        <v>448</v>
      </c>
      <c r="K23" s="482" t="s">
        <v>449</v>
      </c>
      <c r="L23" s="480" t="s">
        <v>563</v>
      </c>
      <c r="M23" s="494"/>
      <c r="N23" s="494"/>
      <c r="O23" s="494"/>
      <c r="P23" s="479"/>
      <c r="Q23" s="479"/>
      <c r="R23" s="479"/>
      <c r="S23" s="491" t="s">
        <v>3</v>
      </c>
      <c r="T23" s="491" t="s">
        <v>12</v>
      </c>
      <c r="U23" s="501"/>
      <c r="V23" s="501"/>
      <c r="W23" s="479"/>
      <c r="X23" s="479"/>
      <c r="Y23" s="479"/>
      <c r="Z23" s="479"/>
      <c r="AA23" s="479"/>
      <c r="AB23" s="479"/>
      <c r="AC23" s="479"/>
      <c r="AD23" s="479"/>
      <c r="AE23" s="479"/>
      <c r="AF23" s="479" t="s">
        <v>23</v>
      </c>
      <c r="AG23" s="479"/>
      <c r="AH23" s="479" t="s">
        <v>22</v>
      </c>
      <c r="AI23" s="479"/>
      <c r="AJ23" s="484" t="s">
        <v>21</v>
      </c>
      <c r="AK23" s="484" t="s">
        <v>20</v>
      </c>
      <c r="AL23" s="484" t="s">
        <v>19</v>
      </c>
      <c r="AM23" s="484" t="s">
        <v>18</v>
      </c>
      <c r="AN23" s="484" t="s">
        <v>17</v>
      </c>
      <c r="AO23" s="484" t="s">
        <v>16</v>
      </c>
      <c r="AP23" s="484" t="s">
        <v>15</v>
      </c>
      <c r="AQ23" s="502" t="s">
        <v>12</v>
      </c>
      <c r="AR23" s="479"/>
      <c r="AS23" s="479"/>
      <c r="AT23" s="479"/>
      <c r="AU23" s="479"/>
      <c r="AV23" s="488"/>
    </row>
    <row r="24" spans="1:48"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19" t="s">
        <v>14</v>
      </c>
      <c r="AG24" s="119" t="s">
        <v>13</v>
      </c>
      <c r="AH24" s="120" t="s">
        <v>3</v>
      </c>
      <c r="AI24" s="120" t="s">
        <v>12</v>
      </c>
      <c r="AJ24" s="485"/>
      <c r="AK24" s="485"/>
      <c r="AL24" s="485"/>
      <c r="AM24" s="485"/>
      <c r="AN24" s="485"/>
      <c r="AO24" s="485"/>
      <c r="AP24" s="485"/>
      <c r="AQ24" s="503"/>
      <c r="AR24" s="479"/>
      <c r="AS24" s="479"/>
      <c r="AT24" s="479"/>
      <c r="AU24" s="479"/>
      <c r="AV24" s="48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588</v>
      </c>
      <c r="H26" s="178" t="s">
        <v>545</v>
      </c>
      <c r="I26" s="178" t="s">
        <v>545</v>
      </c>
      <c r="J26" s="178" t="s">
        <v>545</v>
      </c>
      <c r="K26" s="178" t="s">
        <v>545</v>
      </c>
      <c r="L26" s="178" t="s">
        <v>65</v>
      </c>
      <c r="M26" s="179" t="s">
        <v>589</v>
      </c>
      <c r="N26" s="204" t="str">
        <f>M26</f>
        <v>ТМГ-160</v>
      </c>
      <c r="O26" s="177" t="s">
        <v>571</v>
      </c>
      <c r="P26" s="178" t="s">
        <v>581</v>
      </c>
      <c r="Q26" s="178" t="s">
        <v>564</v>
      </c>
      <c r="R26" s="203">
        <f>'1. паспорт местоположение'!C45</f>
        <v>0.24399000000000001</v>
      </c>
      <c r="S26" s="203">
        <f>R26</f>
        <v>0.24399000000000001</v>
      </c>
      <c r="T26" s="203">
        <f>R26</f>
        <v>0.24399000000000001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9" t="str">
        <f>'1. паспорт местоположение'!$A$5</f>
        <v>Год раскрытия информации: 2021 год</v>
      </c>
      <c r="B5" s="509"/>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2022011315</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ТП-502  Т-1   1986г.в. кол-ве  1шт ТМ-160 на ТМГ-1650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7" t="s">
        <v>527</v>
      </c>
      <c r="B18" s="508"/>
    </row>
    <row r="19" spans="1:2" x14ac:dyDescent="0.25">
      <c r="B19" s="33"/>
    </row>
    <row r="20" spans="1:2" ht="16.5" thickBot="1" x14ac:dyDescent="0.3">
      <c r="B20" s="96"/>
    </row>
    <row r="21" spans="1:2" ht="30.75" thickBot="1" x14ac:dyDescent="0.3">
      <c r="A21" s="97" t="s">
        <v>397</v>
      </c>
      <c r="B21" s="98" t="str">
        <f>A15</f>
        <v xml:space="preserve">Замена транс-в в  ТП-502  Т-1   1986г.в. кол-ве  1шт ТМ-160 на ТМГ-1650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0.29278799999999999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4" t="s">
        <v>573</v>
      </c>
    </row>
    <row r="57" spans="1:2" x14ac:dyDescent="0.25">
      <c r="A57" s="105" t="s">
        <v>422</v>
      </c>
      <c r="B57" s="505"/>
    </row>
    <row r="58" spans="1:2" x14ac:dyDescent="0.25">
      <c r="A58" s="105" t="s">
        <v>423</v>
      </c>
      <c r="B58" s="505"/>
    </row>
    <row r="59" spans="1:2" x14ac:dyDescent="0.25">
      <c r="A59" s="105" t="s">
        <v>424</v>
      </c>
      <c r="B59" s="505"/>
    </row>
    <row r="60" spans="1:2" x14ac:dyDescent="0.25">
      <c r="A60" s="105" t="s">
        <v>425</v>
      </c>
      <c r="B60" s="505"/>
    </row>
    <row r="61" spans="1:2" ht="16.5" thickBot="1" x14ac:dyDescent="0.3">
      <c r="A61" s="106" t="s">
        <v>426</v>
      </c>
      <c r="B61" s="50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4" t="s">
        <v>438</v>
      </c>
    </row>
    <row r="74" spans="1:2" x14ac:dyDescent="0.25">
      <c r="A74" s="105" t="s">
        <v>439</v>
      </c>
      <c r="B74" s="505"/>
    </row>
    <row r="75" spans="1:2" x14ac:dyDescent="0.25">
      <c r="A75" s="105" t="s">
        <v>440</v>
      </c>
      <c r="B75" s="505"/>
    </row>
    <row r="76" spans="1:2" x14ac:dyDescent="0.25">
      <c r="A76" s="105" t="s">
        <v>441</v>
      </c>
      <c r="B76" s="505"/>
    </row>
    <row r="77" spans="1:2" x14ac:dyDescent="0.25">
      <c r="A77" s="105" t="s">
        <v>442</v>
      </c>
      <c r="B77" s="505"/>
    </row>
    <row r="78" spans="1:2" ht="16.5" thickBot="1" x14ac:dyDescent="0.3">
      <c r="A78" s="112" t="s">
        <v>443</v>
      </c>
      <c r="B78" s="50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P10" sqref="AP1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10" t="s">
        <v>592</v>
      </c>
      <c r="B4" s="510"/>
      <c r="C4" s="510"/>
      <c r="D4" s="208"/>
      <c r="E4" s="209"/>
      <c r="F4" s="209"/>
      <c r="G4" s="209"/>
      <c r="H4" s="209"/>
      <c r="I4" s="209"/>
      <c r="J4" s="209"/>
      <c r="K4" s="510" t="s">
        <v>593</v>
      </c>
      <c r="L4" s="510"/>
      <c r="M4" s="510"/>
      <c r="N4" s="510"/>
    </row>
    <row r="5" spans="1:20" s="207" customFormat="1" ht="12" customHeight="1" x14ac:dyDescent="0.2">
      <c r="A5" s="511" t="s">
        <v>594</v>
      </c>
      <c r="B5" s="511"/>
      <c r="C5" s="210"/>
      <c r="D5" s="210"/>
      <c r="E5" s="211"/>
      <c r="F5" s="209"/>
      <c r="G5" s="209"/>
      <c r="H5" s="209"/>
      <c r="I5" s="209"/>
      <c r="J5" s="212"/>
      <c r="K5" s="512" t="s">
        <v>595</v>
      </c>
      <c r="L5" s="512"/>
      <c r="M5" s="512"/>
      <c r="N5" s="512"/>
    </row>
    <row r="6" spans="1:20" s="207" customFormat="1" x14ac:dyDescent="0.2">
      <c r="A6" s="512" t="s">
        <v>596</v>
      </c>
      <c r="B6" s="512"/>
      <c r="C6" s="512"/>
      <c r="D6" s="212"/>
      <c r="E6" s="209"/>
      <c r="F6" s="209"/>
      <c r="G6" s="209"/>
      <c r="H6" s="209"/>
      <c r="I6" s="209"/>
      <c r="J6" s="212"/>
      <c r="K6" s="512" t="s">
        <v>596</v>
      </c>
      <c r="L6" s="512"/>
      <c r="M6" s="512"/>
      <c r="N6" s="512"/>
      <c r="P6" s="213" t="s">
        <v>597</v>
      </c>
      <c r="Q6" s="213" t="s">
        <v>597</v>
      </c>
    </row>
    <row r="7" spans="1:20" s="207" customFormat="1" ht="17.25" customHeight="1" x14ac:dyDescent="0.2">
      <c r="A7" s="214"/>
      <c r="B7" s="215" t="s">
        <v>598</v>
      </c>
      <c r="C7" s="211"/>
      <c r="D7" s="211"/>
      <c r="E7" s="209"/>
      <c r="F7" s="209"/>
      <c r="G7" s="209"/>
      <c r="H7" s="209"/>
      <c r="I7" s="209"/>
      <c r="J7" s="209"/>
      <c r="K7" s="216"/>
      <c r="L7" s="209"/>
      <c r="M7" s="519" t="s">
        <v>599</v>
      </c>
      <c r="N7" s="519"/>
    </row>
    <row r="8" spans="1:20" s="207" customFormat="1" ht="16.5" customHeight="1" x14ac:dyDescent="0.2">
      <c r="A8" s="209" t="s">
        <v>600</v>
      </c>
      <c r="B8" s="210"/>
      <c r="C8" s="210"/>
      <c r="D8" s="210"/>
      <c r="E8" s="209"/>
      <c r="F8" s="209"/>
      <c r="G8" s="209"/>
      <c r="H8" s="209"/>
      <c r="I8" s="209"/>
      <c r="J8" s="209"/>
      <c r="K8" s="520" t="s">
        <v>601</v>
      </c>
      <c r="L8" s="520"/>
      <c r="M8" s="521"/>
      <c r="N8" s="521"/>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2" t="s">
        <v>603</v>
      </c>
      <c r="E10" s="522"/>
      <c r="F10" s="522"/>
      <c r="G10" s="522"/>
      <c r="H10" s="522"/>
      <c r="I10" s="522"/>
      <c r="J10" s="522"/>
      <c r="K10" s="522"/>
      <c r="L10" s="522"/>
      <c r="M10" s="522"/>
      <c r="N10" s="522"/>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3"/>
      <c r="B13" s="523"/>
      <c r="C13" s="523"/>
      <c r="D13" s="523"/>
      <c r="E13" s="523"/>
      <c r="F13" s="523"/>
      <c r="G13" s="523"/>
      <c r="H13" s="523"/>
      <c r="I13" s="523"/>
      <c r="J13" s="523"/>
      <c r="K13" s="523"/>
      <c r="L13" s="523"/>
      <c r="M13" s="523"/>
      <c r="N13" s="523"/>
      <c r="S13" s="213" t="s">
        <v>597</v>
      </c>
    </row>
    <row r="14" spans="1:20" s="207" customFormat="1" x14ac:dyDescent="0.2">
      <c r="A14" s="513" t="s">
        <v>606</v>
      </c>
      <c r="B14" s="513"/>
      <c r="C14" s="513"/>
      <c r="D14" s="513"/>
      <c r="E14" s="513"/>
      <c r="F14" s="513"/>
      <c r="G14" s="513"/>
      <c r="H14" s="513"/>
      <c r="I14" s="513"/>
      <c r="J14" s="513"/>
      <c r="K14" s="513"/>
      <c r="L14" s="513"/>
      <c r="M14" s="513"/>
      <c r="N14" s="51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3"/>
      <c r="B16" s="523"/>
      <c r="C16" s="523"/>
      <c r="D16" s="523"/>
      <c r="E16" s="523"/>
      <c r="F16" s="523"/>
      <c r="G16" s="523"/>
      <c r="H16" s="523"/>
      <c r="I16" s="523"/>
      <c r="J16" s="523"/>
      <c r="K16" s="523"/>
      <c r="L16" s="523"/>
      <c r="M16" s="523"/>
      <c r="N16" s="523"/>
      <c r="T16" s="213" t="s">
        <v>597</v>
      </c>
    </row>
    <row r="17" spans="1:21" s="207" customFormat="1" x14ac:dyDescent="0.2">
      <c r="A17" s="513" t="s">
        <v>607</v>
      </c>
      <c r="B17" s="513"/>
      <c r="C17" s="513"/>
      <c r="D17" s="513"/>
      <c r="E17" s="513"/>
      <c r="F17" s="513"/>
      <c r="G17" s="513"/>
      <c r="H17" s="513"/>
      <c r="I17" s="513"/>
      <c r="J17" s="513"/>
      <c r="K17" s="513"/>
      <c r="L17" s="513"/>
      <c r="M17" s="513"/>
      <c r="N17" s="513"/>
    </row>
    <row r="18" spans="1:21" s="207" customFormat="1" ht="24" customHeight="1" x14ac:dyDescent="0.3">
      <c r="A18" s="514" t="s">
        <v>608</v>
      </c>
      <c r="B18" s="514"/>
      <c r="C18" s="514"/>
      <c r="D18" s="514"/>
      <c r="E18" s="514"/>
      <c r="F18" s="514"/>
      <c r="G18" s="514"/>
      <c r="H18" s="514"/>
      <c r="I18" s="514"/>
      <c r="J18" s="514"/>
      <c r="K18" s="514"/>
      <c r="L18" s="514"/>
      <c r="M18" s="514"/>
      <c r="N18" s="51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15" t="s">
        <v>609</v>
      </c>
      <c r="B20" s="515"/>
      <c r="C20" s="515"/>
      <c r="D20" s="515"/>
      <c r="E20" s="515"/>
      <c r="F20" s="515"/>
      <c r="G20" s="515"/>
      <c r="H20" s="515"/>
      <c r="I20" s="515"/>
      <c r="J20" s="515"/>
      <c r="K20" s="515"/>
      <c r="L20" s="515"/>
      <c r="M20" s="515"/>
      <c r="N20" s="515"/>
      <c r="U20" s="213" t="s">
        <v>610</v>
      </c>
    </row>
    <row r="21" spans="1:21" s="207" customFormat="1" ht="13.5" customHeight="1" x14ac:dyDescent="0.2">
      <c r="A21" s="516" t="s">
        <v>611</v>
      </c>
      <c r="B21" s="516"/>
      <c r="C21" s="516"/>
      <c r="D21" s="516"/>
      <c r="E21" s="516"/>
      <c r="F21" s="516"/>
      <c r="G21" s="516"/>
      <c r="H21" s="516"/>
      <c r="I21" s="516"/>
      <c r="J21" s="516"/>
      <c r="K21" s="516"/>
      <c r="L21" s="516"/>
      <c r="M21" s="516"/>
      <c r="N21" s="516"/>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17"/>
      <c r="C23" s="517"/>
      <c r="D23" s="517"/>
      <c r="E23" s="517"/>
      <c r="F23" s="517"/>
      <c r="G23" s="213"/>
      <c r="H23" s="213"/>
      <c r="I23" s="213"/>
      <c r="J23" s="213"/>
      <c r="K23" s="213"/>
      <c r="L23" s="213"/>
      <c r="M23" s="213"/>
      <c r="N23" s="213"/>
    </row>
    <row r="24" spans="1:21" s="207" customFormat="1" x14ac:dyDescent="0.2">
      <c r="B24" s="518" t="s">
        <v>616</v>
      </c>
      <c r="C24" s="518"/>
      <c r="D24" s="518"/>
      <c r="E24" s="518"/>
      <c r="F24" s="518"/>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243.99</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0.74</v>
      </c>
      <c r="D30" s="234" t="s">
        <v>623</v>
      </c>
      <c r="E30" s="235" t="s">
        <v>620</v>
      </c>
      <c r="G30" s="207" t="s">
        <v>624</v>
      </c>
      <c r="L30" s="233">
        <v>10.75</v>
      </c>
      <c r="M30" s="234" t="s">
        <v>625</v>
      </c>
      <c r="N30" s="235" t="s">
        <v>620</v>
      </c>
    </row>
    <row r="31" spans="1:21" s="207" customFormat="1" ht="12.75" customHeight="1" x14ac:dyDescent="0.2">
      <c r="B31" s="207" t="s">
        <v>626</v>
      </c>
      <c r="C31" s="233">
        <v>21.96</v>
      </c>
      <c r="D31" s="239" t="s">
        <v>627</v>
      </c>
      <c r="E31" s="235" t="s">
        <v>620</v>
      </c>
      <c r="G31" s="207" t="s">
        <v>628</v>
      </c>
      <c r="L31" s="240"/>
      <c r="M31" s="240">
        <v>41.6</v>
      </c>
      <c r="N31" s="235" t="s">
        <v>629</v>
      </c>
    </row>
    <row r="32" spans="1:21" s="207" customFormat="1" ht="12.75" customHeight="1" x14ac:dyDescent="0.2">
      <c r="B32" s="207" t="s">
        <v>630</v>
      </c>
      <c r="C32" s="233">
        <v>211.97</v>
      </c>
      <c r="D32" s="239" t="s">
        <v>631</v>
      </c>
      <c r="E32" s="235" t="s">
        <v>620</v>
      </c>
      <c r="G32" s="207" t="s">
        <v>632</v>
      </c>
      <c r="L32" s="240"/>
      <c r="M32" s="240">
        <v>5.88</v>
      </c>
      <c r="N32" s="235" t="s">
        <v>629</v>
      </c>
    </row>
    <row r="33" spans="1:26" s="207" customFormat="1" ht="12.75" customHeight="1" x14ac:dyDescent="0.2">
      <c r="B33" s="207" t="s">
        <v>633</v>
      </c>
      <c r="C33" s="233">
        <v>9.32</v>
      </c>
      <c r="D33" s="234" t="s">
        <v>634</v>
      </c>
      <c r="E33" s="235" t="s">
        <v>620</v>
      </c>
      <c r="G33" s="207" t="s">
        <v>635</v>
      </c>
      <c r="L33" s="532"/>
      <c r="M33" s="532"/>
    </row>
    <row r="34" spans="1:26" s="207" customFormat="1" ht="9.75" customHeight="1" x14ac:dyDescent="0.2">
      <c r="A34" s="241"/>
    </row>
    <row r="35" spans="1:26" s="207" customFormat="1" ht="36" customHeight="1" x14ac:dyDescent="0.2">
      <c r="A35" s="524" t="s">
        <v>636</v>
      </c>
      <c r="B35" s="524" t="s">
        <v>637</v>
      </c>
      <c r="C35" s="524" t="s">
        <v>638</v>
      </c>
      <c r="D35" s="524"/>
      <c r="E35" s="524"/>
      <c r="F35" s="524" t="s">
        <v>639</v>
      </c>
      <c r="G35" s="524" t="s">
        <v>24</v>
      </c>
      <c r="H35" s="524"/>
      <c r="I35" s="524"/>
      <c r="J35" s="524" t="s">
        <v>640</v>
      </c>
      <c r="K35" s="524"/>
      <c r="L35" s="524"/>
      <c r="M35" s="524" t="s">
        <v>641</v>
      </c>
      <c r="N35" s="524" t="s">
        <v>642</v>
      </c>
    </row>
    <row r="36" spans="1:26" s="207" customFormat="1" ht="36.75" customHeight="1" x14ac:dyDescent="0.2">
      <c r="A36" s="524"/>
      <c r="B36" s="524"/>
      <c r="C36" s="524"/>
      <c r="D36" s="524"/>
      <c r="E36" s="524"/>
      <c r="F36" s="524"/>
      <c r="G36" s="524"/>
      <c r="H36" s="524"/>
      <c r="I36" s="524"/>
      <c r="J36" s="524"/>
      <c r="K36" s="524"/>
      <c r="L36" s="524"/>
      <c r="M36" s="524"/>
      <c r="N36" s="524"/>
    </row>
    <row r="37" spans="1:26" s="207" customFormat="1" ht="45" x14ac:dyDescent="0.2">
      <c r="A37" s="524"/>
      <c r="B37" s="524"/>
      <c r="C37" s="524"/>
      <c r="D37" s="524"/>
      <c r="E37" s="524"/>
      <c r="F37" s="524"/>
      <c r="G37" s="242" t="s">
        <v>643</v>
      </c>
      <c r="H37" s="242" t="s">
        <v>644</v>
      </c>
      <c r="I37" s="242" t="s">
        <v>645</v>
      </c>
      <c r="J37" s="242" t="s">
        <v>643</v>
      </c>
      <c r="K37" s="242" t="s">
        <v>644</v>
      </c>
      <c r="L37" s="242" t="s">
        <v>646</v>
      </c>
      <c r="M37" s="524"/>
      <c r="N37" s="524"/>
    </row>
    <row r="38" spans="1:26" s="207" customFormat="1" x14ac:dyDescent="0.2">
      <c r="A38" s="243">
        <v>1</v>
      </c>
      <c r="B38" s="243">
        <v>2</v>
      </c>
      <c r="C38" s="525">
        <v>3</v>
      </c>
      <c r="D38" s="525"/>
      <c r="E38" s="525"/>
      <c r="F38" s="243">
        <v>4</v>
      </c>
      <c r="G38" s="243">
        <v>5</v>
      </c>
      <c r="H38" s="243">
        <v>6</v>
      </c>
      <c r="I38" s="243">
        <v>7</v>
      </c>
      <c r="J38" s="243">
        <v>8</v>
      </c>
      <c r="K38" s="243">
        <v>9</v>
      </c>
      <c r="L38" s="243">
        <v>10</v>
      </c>
      <c r="M38" s="243">
        <v>11</v>
      </c>
      <c r="N38" s="243">
        <v>12</v>
      </c>
    </row>
    <row r="39" spans="1:26" s="207" customFormat="1" ht="12" x14ac:dyDescent="0.2">
      <c r="A39" s="526" t="s">
        <v>647</v>
      </c>
      <c r="B39" s="527"/>
      <c r="C39" s="527"/>
      <c r="D39" s="527"/>
      <c r="E39" s="527"/>
      <c r="F39" s="527"/>
      <c r="G39" s="527"/>
      <c r="H39" s="527"/>
      <c r="I39" s="527"/>
      <c r="J39" s="527"/>
      <c r="K39" s="527"/>
      <c r="L39" s="527"/>
      <c r="M39" s="527"/>
      <c r="N39" s="528"/>
      <c r="V39" s="244" t="s">
        <v>647</v>
      </c>
    </row>
    <row r="40" spans="1:26" s="207" customFormat="1" ht="21.75" x14ac:dyDescent="0.2">
      <c r="A40" s="245" t="s">
        <v>65</v>
      </c>
      <c r="B40" s="246" t="s">
        <v>648</v>
      </c>
      <c r="C40" s="529" t="s">
        <v>649</v>
      </c>
      <c r="D40" s="529"/>
      <c r="E40" s="529"/>
      <c r="F40" s="247" t="s">
        <v>650</v>
      </c>
      <c r="G40" s="247"/>
      <c r="H40" s="247"/>
      <c r="I40" s="247" t="s">
        <v>65</v>
      </c>
      <c r="J40" s="248"/>
      <c r="K40" s="247"/>
      <c r="L40" s="248"/>
      <c r="M40" s="247"/>
      <c r="N40" s="249"/>
      <c r="V40" s="244"/>
      <c r="W40" s="250" t="s">
        <v>649</v>
      </c>
    </row>
    <row r="41" spans="1:26" s="207" customFormat="1" ht="22.5" x14ac:dyDescent="0.2">
      <c r="A41" s="251"/>
      <c r="B41" s="252" t="s">
        <v>651</v>
      </c>
      <c r="C41" s="530" t="s">
        <v>652</v>
      </c>
      <c r="D41" s="530"/>
      <c r="E41" s="530"/>
      <c r="F41" s="530"/>
      <c r="G41" s="530"/>
      <c r="H41" s="530"/>
      <c r="I41" s="530"/>
      <c r="J41" s="530"/>
      <c r="K41" s="530"/>
      <c r="L41" s="530"/>
      <c r="M41" s="530"/>
      <c r="N41" s="531"/>
      <c r="V41" s="244"/>
      <c r="W41" s="250"/>
      <c r="X41" s="213" t="s">
        <v>652</v>
      </c>
    </row>
    <row r="42" spans="1:26" s="207" customFormat="1" ht="67.5" x14ac:dyDescent="0.2">
      <c r="A42" s="251"/>
      <c r="B42" s="252" t="s">
        <v>653</v>
      </c>
      <c r="C42" s="530" t="s">
        <v>654</v>
      </c>
      <c r="D42" s="530"/>
      <c r="E42" s="530"/>
      <c r="F42" s="530"/>
      <c r="G42" s="530"/>
      <c r="H42" s="530"/>
      <c r="I42" s="530"/>
      <c r="J42" s="530"/>
      <c r="K42" s="530"/>
      <c r="L42" s="530"/>
      <c r="M42" s="530"/>
      <c r="N42" s="531"/>
      <c r="V42" s="244"/>
      <c r="W42" s="250"/>
      <c r="X42" s="213" t="s">
        <v>654</v>
      </c>
    </row>
    <row r="43" spans="1:26" s="207" customFormat="1" ht="12" x14ac:dyDescent="0.2">
      <c r="A43" s="254"/>
      <c r="B43" s="252" t="s">
        <v>65</v>
      </c>
      <c r="C43" s="530" t="s">
        <v>655</v>
      </c>
      <c r="D43" s="530"/>
      <c r="E43" s="530"/>
      <c r="F43" s="255"/>
      <c r="G43" s="255"/>
      <c r="H43" s="255"/>
      <c r="I43" s="255"/>
      <c r="J43" s="256">
        <v>198.17</v>
      </c>
      <c r="K43" s="255" t="s">
        <v>656</v>
      </c>
      <c r="L43" s="256">
        <v>68.37</v>
      </c>
      <c r="M43" s="255" t="s">
        <v>657</v>
      </c>
      <c r="N43" s="257">
        <v>1685</v>
      </c>
      <c r="V43" s="244"/>
      <c r="W43" s="250"/>
      <c r="Y43" s="213" t="s">
        <v>655</v>
      </c>
    </row>
    <row r="44" spans="1:26" s="207" customFormat="1" ht="12" x14ac:dyDescent="0.2">
      <c r="A44" s="254"/>
      <c r="B44" s="252" t="s">
        <v>64</v>
      </c>
      <c r="C44" s="530" t="s">
        <v>658</v>
      </c>
      <c r="D44" s="530"/>
      <c r="E44" s="530"/>
      <c r="F44" s="255"/>
      <c r="G44" s="255"/>
      <c r="H44" s="255"/>
      <c r="I44" s="255"/>
      <c r="J44" s="256">
        <v>408.8</v>
      </c>
      <c r="K44" s="255" t="s">
        <v>656</v>
      </c>
      <c r="L44" s="256">
        <v>141.04</v>
      </c>
      <c r="M44" s="255" t="s">
        <v>659</v>
      </c>
      <c r="N44" s="257">
        <v>1272</v>
      </c>
      <c r="V44" s="244"/>
      <c r="W44" s="250"/>
      <c r="Y44" s="213" t="s">
        <v>658</v>
      </c>
    </row>
    <row r="45" spans="1:26" s="207" customFormat="1" ht="12" x14ac:dyDescent="0.2">
      <c r="A45" s="254"/>
      <c r="B45" s="252" t="s">
        <v>63</v>
      </c>
      <c r="C45" s="530" t="s">
        <v>660</v>
      </c>
      <c r="D45" s="530"/>
      <c r="E45" s="530"/>
      <c r="F45" s="255"/>
      <c r="G45" s="255"/>
      <c r="H45" s="255"/>
      <c r="I45" s="255"/>
      <c r="J45" s="256">
        <v>51.35</v>
      </c>
      <c r="K45" s="255" t="s">
        <v>656</v>
      </c>
      <c r="L45" s="256">
        <v>17.72</v>
      </c>
      <c r="M45" s="255" t="s">
        <v>657</v>
      </c>
      <c r="N45" s="257">
        <v>437</v>
      </c>
      <c r="V45" s="244"/>
      <c r="W45" s="250"/>
      <c r="Y45" s="213" t="s">
        <v>660</v>
      </c>
    </row>
    <row r="46" spans="1:26" s="207" customFormat="1" ht="12" x14ac:dyDescent="0.2">
      <c r="A46" s="254"/>
      <c r="B46" s="252" t="s">
        <v>62</v>
      </c>
      <c r="C46" s="530" t="s">
        <v>661</v>
      </c>
      <c r="D46" s="530"/>
      <c r="E46" s="530"/>
      <c r="F46" s="255"/>
      <c r="G46" s="255"/>
      <c r="H46" s="255"/>
      <c r="I46" s="255"/>
      <c r="J46" s="256">
        <v>32.22</v>
      </c>
      <c r="K46" s="255" t="s">
        <v>662</v>
      </c>
      <c r="L46" s="256">
        <v>0</v>
      </c>
      <c r="M46" s="255" t="s">
        <v>663</v>
      </c>
      <c r="N46" s="257"/>
      <c r="V46" s="244"/>
      <c r="W46" s="250"/>
      <c r="Y46" s="213" t="s">
        <v>661</v>
      </c>
    </row>
    <row r="47" spans="1:26" s="207" customFormat="1" ht="12" x14ac:dyDescent="0.2">
      <c r="A47" s="254"/>
      <c r="B47" s="252"/>
      <c r="C47" s="530" t="s">
        <v>664</v>
      </c>
      <c r="D47" s="530"/>
      <c r="E47" s="530"/>
      <c r="F47" s="255" t="s">
        <v>665</v>
      </c>
      <c r="G47" s="255" t="s">
        <v>666</v>
      </c>
      <c r="H47" s="255" t="s">
        <v>656</v>
      </c>
      <c r="I47" s="255" t="s">
        <v>667</v>
      </c>
      <c r="J47" s="256"/>
      <c r="K47" s="255"/>
      <c r="L47" s="256"/>
      <c r="M47" s="255"/>
      <c r="N47" s="257"/>
      <c r="V47" s="244"/>
      <c r="W47" s="250"/>
      <c r="Z47" s="213" t="s">
        <v>664</v>
      </c>
    </row>
    <row r="48" spans="1:26" s="207" customFormat="1" ht="12" x14ac:dyDescent="0.2">
      <c r="A48" s="254"/>
      <c r="B48" s="252"/>
      <c r="C48" s="530" t="s">
        <v>668</v>
      </c>
      <c r="D48" s="530"/>
      <c r="E48" s="530"/>
      <c r="F48" s="255" t="s">
        <v>665</v>
      </c>
      <c r="G48" s="255" t="s">
        <v>669</v>
      </c>
      <c r="H48" s="255" t="s">
        <v>656</v>
      </c>
      <c r="I48" s="255" t="s">
        <v>670</v>
      </c>
      <c r="J48" s="256"/>
      <c r="K48" s="255"/>
      <c r="L48" s="256"/>
      <c r="M48" s="255"/>
      <c r="N48" s="257"/>
      <c r="V48" s="244"/>
      <c r="W48" s="250"/>
      <c r="Z48" s="213" t="s">
        <v>668</v>
      </c>
    </row>
    <row r="49" spans="1:28" s="207" customFormat="1" ht="12" x14ac:dyDescent="0.2">
      <c r="A49" s="254"/>
      <c r="B49" s="252"/>
      <c r="C49" s="533" t="s">
        <v>671</v>
      </c>
      <c r="D49" s="533"/>
      <c r="E49" s="533"/>
      <c r="F49" s="258"/>
      <c r="G49" s="258"/>
      <c r="H49" s="258"/>
      <c r="I49" s="258"/>
      <c r="J49" s="259">
        <v>639.19000000000005</v>
      </c>
      <c r="K49" s="258"/>
      <c r="L49" s="259">
        <v>209.41</v>
      </c>
      <c r="M49" s="258"/>
      <c r="N49" s="260"/>
      <c r="V49" s="244"/>
      <c r="W49" s="250"/>
      <c r="AA49" s="213" t="s">
        <v>671</v>
      </c>
    </row>
    <row r="50" spans="1:28" s="207" customFormat="1" ht="12" x14ac:dyDescent="0.2">
      <c r="A50" s="254"/>
      <c r="B50" s="252"/>
      <c r="C50" s="530" t="s">
        <v>672</v>
      </c>
      <c r="D50" s="530"/>
      <c r="E50" s="530"/>
      <c r="F50" s="255"/>
      <c r="G50" s="255"/>
      <c r="H50" s="255"/>
      <c r="I50" s="255"/>
      <c r="J50" s="256"/>
      <c r="K50" s="255"/>
      <c r="L50" s="256">
        <v>86.09</v>
      </c>
      <c r="M50" s="255"/>
      <c r="N50" s="257">
        <v>2122</v>
      </c>
      <c r="V50" s="244"/>
      <c r="W50" s="250"/>
      <c r="Z50" s="213" t="s">
        <v>672</v>
      </c>
    </row>
    <row r="51" spans="1:28" s="207" customFormat="1" ht="22.5" x14ac:dyDescent="0.2">
      <c r="A51" s="254"/>
      <c r="B51" s="252" t="s">
        <v>673</v>
      </c>
      <c r="C51" s="530" t="s">
        <v>674</v>
      </c>
      <c r="D51" s="530"/>
      <c r="E51" s="530"/>
      <c r="F51" s="255" t="s">
        <v>675</v>
      </c>
      <c r="G51" s="255" t="s">
        <v>676</v>
      </c>
      <c r="H51" s="255"/>
      <c r="I51" s="255" t="s">
        <v>676</v>
      </c>
      <c r="J51" s="256"/>
      <c r="K51" s="255"/>
      <c r="L51" s="256">
        <v>83.51</v>
      </c>
      <c r="M51" s="255"/>
      <c r="N51" s="257">
        <v>2058</v>
      </c>
      <c r="V51" s="244"/>
      <c r="W51" s="250"/>
      <c r="Z51" s="213" t="s">
        <v>674</v>
      </c>
    </row>
    <row r="52" spans="1:28" s="207" customFormat="1" ht="22.5" x14ac:dyDescent="0.2">
      <c r="A52" s="254"/>
      <c r="B52" s="252" t="s">
        <v>677</v>
      </c>
      <c r="C52" s="530" t="s">
        <v>678</v>
      </c>
      <c r="D52" s="530"/>
      <c r="E52" s="530"/>
      <c r="F52" s="255" t="s">
        <v>675</v>
      </c>
      <c r="G52" s="255" t="s">
        <v>679</v>
      </c>
      <c r="H52" s="255" t="s">
        <v>662</v>
      </c>
      <c r="I52" s="255" t="s">
        <v>662</v>
      </c>
      <c r="J52" s="256"/>
      <c r="K52" s="255"/>
      <c r="L52" s="256"/>
      <c r="M52" s="255"/>
      <c r="N52" s="257"/>
      <c r="V52" s="244"/>
      <c r="W52" s="250"/>
      <c r="Z52" s="213" t="s">
        <v>678</v>
      </c>
    </row>
    <row r="53" spans="1:28" s="207" customFormat="1" ht="12" x14ac:dyDescent="0.2">
      <c r="A53" s="261"/>
      <c r="B53" s="262"/>
      <c r="C53" s="529" t="s">
        <v>680</v>
      </c>
      <c r="D53" s="529"/>
      <c r="E53" s="529"/>
      <c r="F53" s="247"/>
      <c r="G53" s="247"/>
      <c r="H53" s="247"/>
      <c r="I53" s="247"/>
      <c r="J53" s="248"/>
      <c r="K53" s="247"/>
      <c r="L53" s="248">
        <v>292.92</v>
      </c>
      <c r="M53" s="258"/>
      <c r="N53" s="249">
        <v>5015</v>
      </c>
      <c r="V53" s="244"/>
      <c r="W53" s="250"/>
      <c r="AB53" s="250" t="s">
        <v>680</v>
      </c>
    </row>
    <row r="54" spans="1:28" s="207" customFormat="1" ht="21.75" x14ac:dyDescent="0.2">
      <c r="A54" s="245" t="s">
        <v>64</v>
      </c>
      <c r="B54" s="246" t="s">
        <v>648</v>
      </c>
      <c r="C54" s="529" t="s">
        <v>649</v>
      </c>
      <c r="D54" s="529"/>
      <c r="E54" s="529"/>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30" t="s">
        <v>654</v>
      </c>
      <c r="D55" s="530"/>
      <c r="E55" s="530"/>
      <c r="F55" s="530"/>
      <c r="G55" s="530"/>
      <c r="H55" s="530"/>
      <c r="I55" s="530"/>
      <c r="J55" s="530"/>
      <c r="K55" s="530"/>
      <c r="L55" s="530"/>
      <c r="M55" s="530"/>
      <c r="N55" s="531"/>
      <c r="V55" s="244"/>
      <c r="W55" s="250"/>
      <c r="X55" s="213" t="s">
        <v>654</v>
      </c>
      <c r="AB55" s="250"/>
    </row>
    <row r="56" spans="1:28" s="207" customFormat="1" ht="12" x14ac:dyDescent="0.2">
      <c r="A56" s="254"/>
      <c r="B56" s="252" t="s">
        <v>65</v>
      </c>
      <c r="C56" s="530" t="s">
        <v>655</v>
      </c>
      <c r="D56" s="530"/>
      <c r="E56" s="530"/>
      <c r="F56" s="255"/>
      <c r="G56" s="255"/>
      <c r="H56" s="255"/>
      <c r="I56" s="255"/>
      <c r="J56" s="256">
        <v>198.17</v>
      </c>
      <c r="K56" s="255" t="s">
        <v>681</v>
      </c>
      <c r="L56" s="256">
        <v>227.9</v>
      </c>
      <c r="M56" s="255" t="s">
        <v>657</v>
      </c>
      <c r="N56" s="257">
        <v>5618</v>
      </c>
      <c r="V56" s="244"/>
      <c r="W56" s="250"/>
      <c r="Y56" s="213" t="s">
        <v>655</v>
      </c>
      <c r="AB56" s="250"/>
    </row>
    <row r="57" spans="1:28" s="207" customFormat="1" ht="12" x14ac:dyDescent="0.2">
      <c r="A57" s="254"/>
      <c r="B57" s="252" t="s">
        <v>64</v>
      </c>
      <c r="C57" s="530" t="s">
        <v>658</v>
      </c>
      <c r="D57" s="530"/>
      <c r="E57" s="530"/>
      <c r="F57" s="255"/>
      <c r="G57" s="255"/>
      <c r="H57" s="255"/>
      <c r="I57" s="255"/>
      <c r="J57" s="256">
        <v>408.8</v>
      </c>
      <c r="K57" s="255" t="s">
        <v>681</v>
      </c>
      <c r="L57" s="256">
        <v>470.12</v>
      </c>
      <c r="M57" s="255" t="s">
        <v>659</v>
      </c>
      <c r="N57" s="257">
        <v>4240</v>
      </c>
      <c r="V57" s="244"/>
      <c r="W57" s="250"/>
      <c r="Y57" s="213" t="s">
        <v>658</v>
      </c>
      <c r="AB57" s="250"/>
    </row>
    <row r="58" spans="1:28" s="207" customFormat="1" ht="12" x14ac:dyDescent="0.2">
      <c r="A58" s="254"/>
      <c r="B58" s="252" t="s">
        <v>63</v>
      </c>
      <c r="C58" s="530" t="s">
        <v>660</v>
      </c>
      <c r="D58" s="530"/>
      <c r="E58" s="530"/>
      <c r="F58" s="255"/>
      <c r="G58" s="255"/>
      <c r="H58" s="255"/>
      <c r="I58" s="255"/>
      <c r="J58" s="256">
        <v>51.35</v>
      </c>
      <c r="K58" s="255" t="s">
        <v>681</v>
      </c>
      <c r="L58" s="256">
        <v>59.05</v>
      </c>
      <c r="M58" s="255" t="s">
        <v>657</v>
      </c>
      <c r="N58" s="257">
        <v>1456</v>
      </c>
      <c r="V58" s="244"/>
      <c r="W58" s="250"/>
      <c r="Y58" s="213" t="s">
        <v>660</v>
      </c>
      <c r="AB58" s="250"/>
    </row>
    <row r="59" spans="1:28" s="207" customFormat="1" ht="12" x14ac:dyDescent="0.2">
      <c r="A59" s="254"/>
      <c r="B59" s="252" t="s">
        <v>62</v>
      </c>
      <c r="C59" s="530" t="s">
        <v>661</v>
      </c>
      <c r="D59" s="530"/>
      <c r="E59" s="530"/>
      <c r="F59" s="255"/>
      <c r="G59" s="255"/>
      <c r="H59" s="255"/>
      <c r="I59" s="255"/>
      <c r="J59" s="256">
        <v>32.22</v>
      </c>
      <c r="K59" s="255"/>
      <c r="L59" s="256">
        <v>32.22</v>
      </c>
      <c r="M59" s="255" t="s">
        <v>663</v>
      </c>
      <c r="N59" s="257">
        <v>225</v>
      </c>
      <c r="V59" s="244"/>
      <c r="W59" s="250"/>
      <c r="Y59" s="213" t="s">
        <v>661</v>
      </c>
      <c r="AB59" s="250"/>
    </row>
    <row r="60" spans="1:28" s="207" customFormat="1" ht="12" x14ac:dyDescent="0.2">
      <c r="A60" s="254"/>
      <c r="B60" s="252"/>
      <c r="C60" s="530" t="s">
        <v>664</v>
      </c>
      <c r="D60" s="530"/>
      <c r="E60" s="530"/>
      <c r="F60" s="255" t="s">
        <v>665</v>
      </c>
      <c r="G60" s="255" t="s">
        <v>666</v>
      </c>
      <c r="H60" s="255" t="s">
        <v>681</v>
      </c>
      <c r="I60" s="255" t="s">
        <v>682</v>
      </c>
      <c r="J60" s="256"/>
      <c r="K60" s="255"/>
      <c r="L60" s="256"/>
      <c r="M60" s="255"/>
      <c r="N60" s="257"/>
      <c r="V60" s="244"/>
      <c r="W60" s="250"/>
      <c r="Z60" s="213" t="s">
        <v>664</v>
      </c>
      <c r="AB60" s="250"/>
    </row>
    <row r="61" spans="1:28" s="207" customFormat="1" ht="12" x14ac:dyDescent="0.2">
      <c r="A61" s="254"/>
      <c r="B61" s="252"/>
      <c r="C61" s="530" t="s">
        <v>668</v>
      </c>
      <c r="D61" s="530"/>
      <c r="E61" s="530"/>
      <c r="F61" s="255" t="s">
        <v>665</v>
      </c>
      <c r="G61" s="255" t="s">
        <v>669</v>
      </c>
      <c r="H61" s="255" t="s">
        <v>681</v>
      </c>
      <c r="I61" s="255" t="s">
        <v>683</v>
      </c>
      <c r="J61" s="256"/>
      <c r="K61" s="255"/>
      <c r="L61" s="256"/>
      <c r="M61" s="255"/>
      <c r="N61" s="257"/>
      <c r="V61" s="244"/>
      <c r="W61" s="250"/>
      <c r="Z61" s="213" t="s">
        <v>668</v>
      </c>
      <c r="AB61" s="250"/>
    </row>
    <row r="62" spans="1:28" s="207" customFormat="1" ht="12" x14ac:dyDescent="0.2">
      <c r="A62" s="254"/>
      <c r="B62" s="252"/>
      <c r="C62" s="533" t="s">
        <v>671</v>
      </c>
      <c r="D62" s="533"/>
      <c r="E62" s="533"/>
      <c r="F62" s="258"/>
      <c r="G62" s="258"/>
      <c r="H62" s="258"/>
      <c r="I62" s="258"/>
      <c r="J62" s="259">
        <v>639.19000000000005</v>
      </c>
      <c r="K62" s="258"/>
      <c r="L62" s="259">
        <v>730.24</v>
      </c>
      <c r="M62" s="258"/>
      <c r="N62" s="260"/>
      <c r="V62" s="244"/>
      <c r="W62" s="250"/>
      <c r="AA62" s="213" t="s">
        <v>671</v>
      </c>
      <c r="AB62" s="250"/>
    </row>
    <row r="63" spans="1:28" s="207" customFormat="1" ht="12" x14ac:dyDescent="0.2">
      <c r="A63" s="254"/>
      <c r="B63" s="252"/>
      <c r="C63" s="530" t="s">
        <v>672</v>
      </c>
      <c r="D63" s="530"/>
      <c r="E63" s="530"/>
      <c r="F63" s="255"/>
      <c r="G63" s="255"/>
      <c r="H63" s="255"/>
      <c r="I63" s="255"/>
      <c r="J63" s="256"/>
      <c r="K63" s="255"/>
      <c r="L63" s="256">
        <v>286.95</v>
      </c>
      <c r="M63" s="255"/>
      <c r="N63" s="257">
        <v>7074</v>
      </c>
      <c r="V63" s="244"/>
      <c r="W63" s="250"/>
      <c r="Z63" s="213" t="s">
        <v>672</v>
      </c>
      <c r="AB63" s="250"/>
    </row>
    <row r="64" spans="1:28" s="207" customFormat="1" ht="22.5" x14ac:dyDescent="0.2">
      <c r="A64" s="254"/>
      <c r="B64" s="252" t="s">
        <v>673</v>
      </c>
      <c r="C64" s="530" t="s">
        <v>674</v>
      </c>
      <c r="D64" s="530"/>
      <c r="E64" s="530"/>
      <c r="F64" s="255" t="s">
        <v>675</v>
      </c>
      <c r="G64" s="255" t="s">
        <v>676</v>
      </c>
      <c r="H64" s="255"/>
      <c r="I64" s="255" t="s">
        <v>676</v>
      </c>
      <c r="J64" s="256"/>
      <c r="K64" s="255"/>
      <c r="L64" s="256">
        <v>278.33999999999997</v>
      </c>
      <c r="M64" s="255"/>
      <c r="N64" s="257">
        <v>6862</v>
      </c>
      <c r="V64" s="244"/>
      <c r="W64" s="250"/>
      <c r="Z64" s="213" t="s">
        <v>674</v>
      </c>
      <c r="AB64" s="250"/>
    </row>
    <row r="65" spans="1:30" s="207" customFormat="1" ht="22.5" x14ac:dyDescent="0.2">
      <c r="A65" s="254"/>
      <c r="B65" s="252" t="s">
        <v>677</v>
      </c>
      <c r="C65" s="530" t="s">
        <v>678</v>
      </c>
      <c r="D65" s="530"/>
      <c r="E65" s="530"/>
      <c r="F65" s="255" t="s">
        <v>675</v>
      </c>
      <c r="G65" s="255" t="s">
        <v>679</v>
      </c>
      <c r="H65" s="255" t="s">
        <v>662</v>
      </c>
      <c r="I65" s="255" t="s">
        <v>662</v>
      </c>
      <c r="J65" s="256"/>
      <c r="K65" s="255"/>
      <c r="L65" s="256"/>
      <c r="M65" s="255"/>
      <c r="N65" s="257"/>
      <c r="V65" s="244"/>
      <c r="W65" s="250"/>
      <c r="Z65" s="213" t="s">
        <v>678</v>
      </c>
      <c r="AB65" s="250"/>
    </row>
    <row r="66" spans="1:30" s="207" customFormat="1" ht="12" x14ac:dyDescent="0.2">
      <c r="A66" s="261"/>
      <c r="B66" s="262"/>
      <c r="C66" s="529" t="s">
        <v>680</v>
      </c>
      <c r="D66" s="529"/>
      <c r="E66" s="529"/>
      <c r="F66" s="247"/>
      <c r="G66" s="247"/>
      <c r="H66" s="247"/>
      <c r="I66" s="247"/>
      <c r="J66" s="248"/>
      <c r="K66" s="247"/>
      <c r="L66" s="248">
        <v>1008.58</v>
      </c>
      <c r="M66" s="258"/>
      <c r="N66" s="249">
        <v>16945</v>
      </c>
      <c r="V66" s="244"/>
      <c r="W66" s="250"/>
      <c r="AB66" s="250" t="s">
        <v>680</v>
      </c>
    </row>
    <row r="67" spans="1:30" s="207" customFormat="1" ht="21.75" x14ac:dyDescent="0.2">
      <c r="A67" s="245" t="s">
        <v>684</v>
      </c>
      <c r="B67" s="246" t="s">
        <v>685</v>
      </c>
      <c r="C67" s="529" t="s">
        <v>686</v>
      </c>
      <c r="D67" s="529"/>
      <c r="E67" s="529"/>
      <c r="F67" s="247" t="s">
        <v>650</v>
      </c>
      <c r="G67" s="247"/>
      <c r="H67" s="247"/>
      <c r="I67" s="247" t="s">
        <v>65</v>
      </c>
      <c r="J67" s="248">
        <v>211965</v>
      </c>
      <c r="K67" s="247"/>
      <c r="L67" s="248">
        <v>37121.72</v>
      </c>
      <c r="M67" s="247" t="s">
        <v>687</v>
      </c>
      <c r="N67" s="249">
        <v>211965</v>
      </c>
      <c r="V67" s="244"/>
      <c r="W67" s="250" t="s">
        <v>686</v>
      </c>
      <c r="AB67" s="250"/>
    </row>
    <row r="68" spans="1:30" s="207" customFormat="1" ht="12" x14ac:dyDescent="0.2">
      <c r="A68" s="261"/>
      <c r="B68" s="262"/>
      <c r="C68" s="263" t="s">
        <v>688</v>
      </c>
      <c r="D68" s="264"/>
      <c r="E68" s="264"/>
      <c r="F68" s="265"/>
      <c r="G68" s="265"/>
      <c r="H68" s="265"/>
      <c r="I68" s="265"/>
      <c r="J68" s="266"/>
      <c r="K68" s="265"/>
      <c r="L68" s="266"/>
      <c r="M68" s="267"/>
      <c r="N68" s="268"/>
      <c r="V68" s="244"/>
      <c r="W68" s="250"/>
      <c r="AB68" s="250"/>
    </row>
    <row r="69" spans="1:30" s="207" customFormat="1" ht="12" x14ac:dyDescent="0.2">
      <c r="A69" s="269"/>
      <c r="B69" s="253"/>
      <c r="C69" s="530" t="s">
        <v>689</v>
      </c>
      <c r="D69" s="530"/>
      <c r="E69" s="530"/>
      <c r="F69" s="530"/>
      <c r="G69" s="530"/>
      <c r="H69" s="530"/>
      <c r="I69" s="530"/>
      <c r="J69" s="530"/>
      <c r="K69" s="530"/>
      <c r="L69" s="530"/>
      <c r="M69" s="530"/>
      <c r="N69" s="531"/>
      <c r="V69" s="244"/>
      <c r="W69" s="250"/>
      <c r="AB69" s="250"/>
      <c r="AC69" s="213" t="s">
        <v>689</v>
      </c>
    </row>
    <row r="70" spans="1:30" s="207" customFormat="1" ht="32.25" x14ac:dyDescent="0.2">
      <c r="A70" s="245" t="s">
        <v>62</v>
      </c>
      <c r="B70" s="246" t="s">
        <v>690</v>
      </c>
      <c r="C70" s="529" t="s">
        <v>691</v>
      </c>
      <c r="D70" s="529"/>
      <c r="E70" s="529"/>
      <c r="F70" s="247" t="s">
        <v>692</v>
      </c>
      <c r="G70" s="247"/>
      <c r="H70" s="247"/>
      <c r="I70" s="247" t="s">
        <v>693</v>
      </c>
      <c r="J70" s="248">
        <v>22.33</v>
      </c>
      <c r="K70" s="247"/>
      <c r="L70" s="248">
        <v>44.21</v>
      </c>
      <c r="M70" s="247" t="s">
        <v>663</v>
      </c>
      <c r="N70" s="249">
        <v>309</v>
      </c>
      <c r="V70" s="244"/>
      <c r="W70" s="250" t="s">
        <v>691</v>
      </c>
      <c r="AB70" s="250"/>
    </row>
    <row r="71" spans="1:30" s="207" customFormat="1" ht="12" x14ac:dyDescent="0.2">
      <c r="A71" s="261"/>
      <c r="B71" s="262"/>
      <c r="C71" s="263" t="s">
        <v>694</v>
      </c>
      <c r="D71" s="264"/>
      <c r="E71" s="264"/>
      <c r="F71" s="265"/>
      <c r="G71" s="265"/>
      <c r="H71" s="265"/>
      <c r="I71" s="265"/>
      <c r="J71" s="266"/>
      <c r="K71" s="265"/>
      <c r="L71" s="266"/>
      <c r="M71" s="267"/>
      <c r="N71" s="268"/>
      <c r="V71" s="244"/>
      <c r="W71" s="250"/>
      <c r="AB71" s="250"/>
    </row>
    <row r="72" spans="1:30" s="207" customFormat="1" ht="12" x14ac:dyDescent="0.2">
      <c r="A72" s="269"/>
      <c r="B72" s="253"/>
      <c r="C72" s="530" t="s">
        <v>695</v>
      </c>
      <c r="D72" s="530"/>
      <c r="E72" s="530"/>
      <c r="F72" s="530"/>
      <c r="G72" s="530"/>
      <c r="H72" s="530"/>
      <c r="I72" s="530"/>
      <c r="J72" s="530"/>
      <c r="K72" s="530"/>
      <c r="L72" s="530"/>
      <c r="M72" s="530"/>
      <c r="N72" s="531"/>
      <c r="V72" s="244"/>
      <c r="W72" s="250"/>
      <c r="AB72" s="250"/>
      <c r="AD72" s="213" t="s">
        <v>695</v>
      </c>
    </row>
    <row r="73" spans="1:30" s="207" customFormat="1" ht="32.25" x14ac:dyDescent="0.2">
      <c r="A73" s="245" t="s">
        <v>60</v>
      </c>
      <c r="B73" s="246" t="s">
        <v>696</v>
      </c>
      <c r="C73" s="529" t="s">
        <v>697</v>
      </c>
      <c r="D73" s="529"/>
      <c r="E73" s="529"/>
      <c r="F73" s="247" t="s">
        <v>692</v>
      </c>
      <c r="G73" s="247"/>
      <c r="H73" s="247"/>
      <c r="I73" s="247" t="s">
        <v>693</v>
      </c>
      <c r="J73" s="248">
        <v>22.33</v>
      </c>
      <c r="K73" s="247"/>
      <c r="L73" s="248">
        <v>44.21</v>
      </c>
      <c r="M73" s="247" t="s">
        <v>663</v>
      </c>
      <c r="N73" s="249">
        <v>309</v>
      </c>
      <c r="V73" s="244"/>
      <c r="W73" s="250" t="s">
        <v>697</v>
      </c>
      <c r="AB73" s="250"/>
    </row>
    <row r="74" spans="1:30" s="207" customFormat="1" ht="12" x14ac:dyDescent="0.2">
      <c r="A74" s="261"/>
      <c r="B74" s="262"/>
      <c r="C74" s="263" t="s">
        <v>694</v>
      </c>
      <c r="D74" s="264"/>
      <c r="E74" s="264"/>
      <c r="F74" s="265"/>
      <c r="G74" s="265"/>
      <c r="H74" s="265"/>
      <c r="I74" s="265"/>
      <c r="J74" s="266"/>
      <c r="K74" s="265"/>
      <c r="L74" s="266"/>
      <c r="M74" s="267"/>
      <c r="N74" s="268"/>
      <c r="V74" s="244"/>
      <c r="W74" s="250"/>
      <c r="AB74" s="250"/>
    </row>
    <row r="75" spans="1:30" s="207" customFormat="1" ht="12" x14ac:dyDescent="0.2">
      <c r="A75" s="269"/>
      <c r="B75" s="253"/>
      <c r="C75" s="530" t="s">
        <v>698</v>
      </c>
      <c r="D75" s="530"/>
      <c r="E75" s="530"/>
      <c r="F75" s="530"/>
      <c r="G75" s="530"/>
      <c r="H75" s="530"/>
      <c r="I75" s="530"/>
      <c r="J75" s="530"/>
      <c r="K75" s="530"/>
      <c r="L75" s="530"/>
      <c r="M75" s="530"/>
      <c r="N75" s="531"/>
      <c r="V75" s="244"/>
      <c r="W75" s="250"/>
      <c r="AB75" s="250"/>
      <c r="AD75" s="213" t="s">
        <v>698</v>
      </c>
    </row>
    <row r="76" spans="1:30" s="207" customFormat="1" ht="42.75" x14ac:dyDescent="0.2">
      <c r="A76" s="245" t="s">
        <v>59</v>
      </c>
      <c r="B76" s="246" t="s">
        <v>699</v>
      </c>
      <c r="C76" s="529" t="s">
        <v>700</v>
      </c>
      <c r="D76" s="529"/>
      <c r="E76" s="529"/>
      <c r="F76" s="247" t="s">
        <v>692</v>
      </c>
      <c r="G76" s="247"/>
      <c r="H76" s="247"/>
      <c r="I76" s="247" t="s">
        <v>693</v>
      </c>
      <c r="J76" s="248">
        <v>6.69</v>
      </c>
      <c r="K76" s="247"/>
      <c r="L76" s="248">
        <v>13.25</v>
      </c>
      <c r="M76" s="247" t="s">
        <v>659</v>
      </c>
      <c r="N76" s="249">
        <v>120</v>
      </c>
      <c r="V76" s="244"/>
      <c r="W76" s="250" t="s">
        <v>700</v>
      </c>
      <c r="AB76" s="250"/>
    </row>
    <row r="77" spans="1:30" s="207" customFormat="1" ht="12" x14ac:dyDescent="0.2">
      <c r="A77" s="269"/>
      <c r="B77" s="253"/>
      <c r="C77" s="530" t="s">
        <v>698</v>
      </c>
      <c r="D77" s="530"/>
      <c r="E77" s="530"/>
      <c r="F77" s="530"/>
      <c r="G77" s="530"/>
      <c r="H77" s="530"/>
      <c r="I77" s="530"/>
      <c r="J77" s="530"/>
      <c r="K77" s="530"/>
      <c r="L77" s="530"/>
      <c r="M77" s="530"/>
      <c r="N77" s="531"/>
      <c r="V77" s="244"/>
      <c r="W77" s="250"/>
      <c r="AB77" s="250"/>
      <c r="AD77" s="213" t="s">
        <v>698</v>
      </c>
    </row>
    <row r="78" spans="1:30" s="207" customFormat="1" ht="32.25" x14ac:dyDescent="0.2">
      <c r="A78" s="245" t="s">
        <v>57</v>
      </c>
      <c r="B78" s="246" t="s">
        <v>701</v>
      </c>
      <c r="C78" s="529" t="s">
        <v>702</v>
      </c>
      <c r="D78" s="529"/>
      <c r="E78" s="529"/>
      <c r="F78" s="247" t="s">
        <v>650</v>
      </c>
      <c r="G78" s="247"/>
      <c r="H78" s="247"/>
      <c r="I78" s="247" t="s">
        <v>65</v>
      </c>
      <c r="J78" s="248"/>
      <c r="K78" s="247"/>
      <c r="L78" s="248"/>
      <c r="M78" s="247"/>
      <c r="N78" s="249"/>
      <c r="V78" s="244"/>
      <c r="W78" s="250" t="s">
        <v>702</v>
      </c>
      <c r="AB78" s="250"/>
    </row>
    <row r="79" spans="1:30" s="207" customFormat="1" ht="12" x14ac:dyDescent="0.2">
      <c r="A79" s="254"/>
      <c r="B79" s="252" t="s">
        <v>65</v>
      </c>
      <c r="C79" s="530" t="s">
        <v>655</v>
      </c>
      <c r="D79" s="530"/>
      <c r="E79" s="530"/>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30" t="s">
        <v>664</v>
      </c>
      <c r="D80" s="530"/>
      <c r="E80" s="530"/>
      <c r="F80" s="255" t="s">
        <v>665</v>
      </c>
      <c r="G80" s="255" t="s">
        <v>703</v>
      </c>
      <c r="H80" s="255"/>
      <c r="I80" s="255" t="s">
        <v>703</v>
      </c>
      <c r="J80" s="256"/>
      <c r="K80" s="255"/>
      <c r="L80" s="256"/>
      <c r="M80" s="255"/>
      <c r="N80" s="257"/>
      <c r="V80" s="244"/>
      <c r="W80" s="250"/>
      <c r="Z80" s="213" t="s">
        <v>664</v>
      </c>
      <c r="AB80" s="250"/>
    </row>
    <row r="81" spans="1:31" s="207" customFormat="1" ht="12" x14ac:dyDescent="0.2">
      <c r="A81" s="254"/>
      <c r="B81" s="252"/>
      <c r="C81" s="533" t="s">
        <v>671</v>
      </c>
      <c r="D81" s="533"/>
      <c r="E81" s="533"/>
      <c r="F81" s="258"/>
      <c r="G81" s="258"/>
      <c r="H81" s="258"/>
      <c r="I81" s="258"/>
      <c r="J81" s="259">
        <v>139.99</v>
      </c>
      <c r="K81" s="258"/>
      <c r="L81" s="259">
        <v>139.99</v>
      </c>
      <c r="M81" s="258"/>
      <c r="N81" s="260"/>
      <c r="V81" s="244"/>
      <c r="W81" s="250"/>
      <c r="AA81" s="213" t="s">
        <v>671</v>
      </c>
      <c r="AB81" s="250"/>
    </row>
    <row r="82" spans="1:31" s="207" customFormat="1" ht="12" x14ac:dyDescent="0.2">
      <c r="A82" s="254"/>
      <c r="B82" s="252"/>
      <c r="C82" s="530" t="s">
        <v>672</v>
      </c>
      <c r="D82" s="530"/>
      <c r="E82" s="530"/>
      <c r="F82" s="255"/>
      <c r="G82" s="255"/>
      <c r="H82" s="255"/>
      <c r="I82" s="255"/>
      <c r="J82" s="256"/>
      <c r="K82" s="255"/>
      <c r="L82" s="256">
        <v>139.99</v>
      </c>
      <c r="M82" s="255"/>
      <c r="N82" s="257">
        <v>3451</v>
      </c>
      <c r="V82" s="244"/>
      <c r="W82" s="250"/>
      <c r="Z82" s="213" t="s">
        <v>672</v>
      </c>
      <c r="AB82" s="250"/>
    </row>
    <row r="83" spans="1:31" s="207" customFormat="1" ht="22.5" x14ac:dyDescent="0.2">
      <c r="A83" s="254"/>
      <c r="B83" s="252" t="s">
        <v>704</v>
      </c>
      <c r="C83" s="530" t="s">
        <v>705</v>
      </c>
      <c r="D83" s="530"/>
      <c r="E83" s="530"/>
      <c r="F83" s="255" t="s">
        <v>675</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30" t="s">
        <v>708</v>
      </c>
      <c r="D84" s="530"/>
      <c r="E84" s="530"/>
      <c r="F84" s="255" t="s">
        <v>675</v>
      </c>
      <c r="G84" s="255" t="s">
        <v>709</v>
      </c>
      <c r="H84" s="255" t="s">
        <v>662</v>
      </c>
      <c r="I84" s="255" t="s">
        <v>662</v>
      </c>
      <c r="J84" s="256"/>
      <c r="K84" s="255"/>
      <c r="L84" s="256"/>
      <c r="M84" s="255"/>
      <c r="N84" s="257"/>
      <c r="V84" s="244"/>
      <c r="W84" s="250"/>
      <c r="Z84" s="213" t="s">
        <v>708</v>
      </c>
      <c r="AB84" s="250"/>
    </row>
    <row r="85" spans="1:31" s="207" customFormat="1" ht="12" x14ac:dyDescent="0.2">
      <c r="A85" s="261"/>
      <c r="B85" s="262"/>
      <c r="C85" s="529" t="s">
        <v>680</v>
      </c>
      <c r="D85" s="529"/>
      <c r="E85" s="529"/>
      <c r="F85" s="247"/>
      <c r="G85" s="247"/>
      <c r="H85" s="247"/>
      <c r="I85" s="247"/>
      <c r="J85" s="248"/>
      <c r="K85" s="247"/>
      <c r="L85" s="248">
        <v>243.58</v>
      </c>
      <c r="M85" s="258"/>
      <c r="N85" s="249">
        <v>6005</v>
      </c>
      <c r="V85" s="244"/>
      <c r="W85" s="250"/>
      <c r="AB85" s="250" t="s">
        <v>680</v>
      </c>
    </row>
    <row r="86" spans="1:31" s="207" customFormat="1" ht="21.75" x14ac:dyDescent="0.2">
      <c r="A86" s="245" t="s">
        <v>55</v>
      </c>
      <c r="B86" s="246" t="s">
        <v>710</v>
      </c>
      <c r="C86" s="529" t="s">
        <v>711</v>
      </c>
      <c r="D86" s="529"/>
      <c r="E86" s="529"/>
      <c r="F86" s="247" t="s">
        <v>712</v>
      </c>
      <c r="G86" s="247"/>
      <c r="H86" s="247"/>
      <c r="I86" s="247" t="s">
        <v>64</v>
      </c>
      <c r="J86" s="248">
        <v>160.41</v>
      </c>
      <c r="K86" s="247"/>
      <c r="L86" s="248">
        <v>337.99</v>
      </c>
      <c r="M86" s="247"/>
      <c r="N86" s="249">
        <v>3317</v>
      </c>
      <c r="V86" s="244"/>
      <c r="W86" s="250" t="s">
        <v>711</v>
      </c>
      <c r="AB86" s="250"/>
    </row>
    <row r="87" spans="1:31" s="207" customFormat="1" ht="12" x14ac:dyDescent="0.2">
      <c r="A87" s="254"/>
      <c r="B87" s="252" t="s">
        <v>64</v>
      </c>
      <c r="C87" s="530" t="s">
        <v>658</v>
      </c>
      <c r="D87" s="530"/>
      <c r="E87" s="530"/>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30" t="s">
        <v>660</v>
      </c>
      <c r="D88" s="530"/>
      <c r="E88" s="530"/>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33" t="s">
        <v>671</v>
      </c>
      <c r="D89" s="533"/>
      <c r="E89" s="533"/>
      <c r="F89" s="258"/>
      <c r="G89" s="258"/>
      <c r="H89" s="258"/>
      <c r="I89" s="258"/>
      <c r="J89" s="259">
        <v>160.41</v>
      </c>
      <c r="K89" s="258"/>
      <c r="L89" s="259">
        <v>320.82</v>
      </c>
      <c r="M89" s="258"/>
      <c r="N89" s="260"/>
      <c r="V89" s="244"/>
      <c r="W89" s="250"/>
      <c r="AA89" s="213" t="s">
        <v>671</v>
      </c>
      <c r="AB89" s="250"/>
    </row>
    <row r="90" spans="1:31" s="207" customFormat="1" ht="12" x14ac:dyDescent="0.2">
      <c r="A90" s="254"/>
      <c r="B90" s="252"/>
      <c r="C90" s="530" t="s">
        <v>672</v>
      </c>
      <c r="D90" s="530"/>
      <c r="E90" s="530"/>
      <c r="F90" s="255"/>
      <c r="G90" s="255"/>
      <c r="H90" s="255"/>
      <c r="I90" s="255"/>
      <c r="J90" s="256"/>
      <c r="K90" s="255"/>
      <c r="L90" s="256">
        <v>23.2</v>
      </c>
      <c r="M90" s="255"/>
      <c r="N90" s="257">
        <v>572</v>
      </c>
      <c r="V90" s="244"/>
      <c r="W90" s="250"/>
      <c r="Z90" s="213" t="s">
        <v>672</v>
      </c>
      <c r="AB90" s="250"/>
    </row>
    <row r="91" spans="1:31" s="207" customFormat="1" ht="22.5" x14ac:dyDescent="0.2">
      <c r="A91" s="254"/>
      <c r="B91" s="252" t="s">
        <v>704</v>
      </c>
      <c r="C91" s="530" t="s">
        <v>705</v>
      </c>
      <c r="D91" s="530"/>
      <c r="E91" s="530"/>
      <c r="F91" s="255" t="s">
        <v>675</v>
      </c>
      <c r="G91" s="255" t="s">
        <v>706</v>
      </c>
      <c r="H91" s="255"/>
      <c r="I91" s="255" t="s">
        <v>706</v>
      </c>
      <c r="J91" s="256"/>
      <c r="K91" s="255"/>
      <c r="L91" s="256">
        <v>17.170000000000002</v>
      </c>
      <c r="M91" s="255"/>
      <c r="N91" s="257">
        <v>423</v>
      </c>
      <c r="V91" s="244"/>
      <c r="W91" s="250"/>
      <c r="Z91" s="213" t="s">
        <v>705</v>
      </c>
      <c r="AB91" s="250"/>
    </row>
    <row r="92" spans="1:31" s="207" customFormat="1" ht="22.5" x14ac:dyDescent="0.2">
      <c r="A92" s="254"/>
      <c r="B92" s="252" t="s">
        <v>707</v>
      </c>
      <c r="C92" s="530" t="s">
        <v>708</v>
      </c>
      <c r="D92" s="530"/>
      <c r="E92" s="530"/>
      <c r="F92" s="255" t="s">
        <v>675</v>
      </c>
      <c r="G92" s="255" t="s">
        <v>709</v>
      </c>
      <c r="H92" s="255" t="s">
        <v>662</v>
      </c>
      <c r="I92" s="255" t="s">
        <v>662</v>
      </c>
      <c r="J92" s="256"/>
      <c r="K92" s="255"/>
      <c r="L92" s="256"/>
      <c r="M92" s="255"/>
      <c r="N92" s="257"/>
      <c r="V92" s="244"/>
      <c r="W92" s="250"/>
      <c r="Z92" s="213" t="s">
        <v>708</v>
      </c>
      <c r="AB92" s="250"/>
    </row>
    <row r="93" spans="1:31" s="207" customFormat="1" ht="12" x14ac:dyDescent="0.2">
      <c r="A93" s="261"/>
      <c r="B93" s="262"/>
      <c r="C93" s="529" t="s">
        <v>680</v>
      </c>
      <c r="D93" s="529"/>
      <c r="E93" s="529"/>
      <c r="F93" s="247"/>
      <c r="G93" s="247"/>
      <c r="H93" s="247"/>
      <c r="I93" s="247"/>
      <c r="J93" s="248"/>
      <c r="K93" s="247"/>
      <c r="L93" s="248">
        <v>337.99</v>
      </c>
      <c r="M93" s="258"/>
      <c r="N93" s="249">
        <v>3317</v>
      </c>
      <c r="V93" s="244"/>
      <c r="W93" s="250"/>
      <c r="AB93" s="250" t="s">
        <v>680</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29" t="s">
        <v>713</v>
      </c>
      <c r="D96" s="529"/>
      <c r="E96" s="529"/>
      <c r="F96" s="529"/>
      <c r="G96" s="529"/>
      <c r="H96" s="529"/>
      <c r="I96" s="529"/>
      <c r="J96" s="529"/>
      <c r="K96" s="529"/>
      <c r="L96" s="277"/>
      <c r="M96" s="278"/>
      <c r="N96" s="279"/>
      <c r="AE96" s="250" t="s">
        <v>713</v>
      </c>
    </row>
    <row r="97" spans="1:32" s="207" customFormat="1" x14ac:dyDescent="0.2">
      <c r="A97" s="280"/>
      <c r="B97" s="252"/>
      <c r="C97" s="530" t="s">
        <v>714</v>
      </c>
      <c r="D97" s="530"/>
      <c r="E97" s="530"/>
      <c r="F97" s="530"/>
      <c r="G97" s="530"/>
      <c r="H97" s="530"/>
      <c r="I97" s="530"/>
      <c r="J97" s="530"/>
      <c r="K97" s="530"/>
      <c r="L97" s="281">
        <v>1502.13</v>
      </c>
      <c r="M97" s="282"/>
      <c r="N97" s="283">
        <v>20123</v>
      </c>
      <c r="AE97" s="250"/>
      <c r="AF97" s="213" t="s">
        <v>714</v>
      </c>
    </row>
    <row r="98" spans="1:32" s="207" customFormat="1" x14ac:dyDescent="0.2">
      <c r="A98" s="280"/>
      <c r="B98" s="252"/>
      <c r="C98" s="530" t="s">
        <v>715</v>
      </c>
      <c r="D98" s="530"/>
      <c r="E98" s="530"/>
      <c r="F98" s="530"/>
      <c r="G98" s="530"/>
      <c r="H98" s="530"/>
      <c r="I98" s="530"/>
      <c r="J98" s="530"/>
      <c r="K98" s="530"/>
      <c r="L98" s="281"/>
      <c r="M98" s="282"/>
      <c r="N98" s="283"/>
      <c r="AE98" s="250"/>
      <c r="AF98" s="213" t="s">
        <v>715</v>
      </c>
    </row>
    <row r="99" spans="1:32" s="207" customFormat="1" x14ac:dyDescent="0.2">
      <c r="A99" s="280"/>
      <c r="B99" s="252"/>
      <c r="C99" s="530" t="s">
        <v>716</v>
      </c>
      <c r="D99" s="530"/>
      <c r="E99" s="530"/>
      <c r="F99" s="530"/>
      <c r="G99" s="530"/>
      <c r="H99" s="530"/>
      <c r="I99" s="530"/>
      <c r="J99" s="530"/>
      <c r="K99" s="530"/>
      <c r="L99" s="281">
        <v>436.26</v>
      </c>
      <c r="M99" s="282"/>
      <c r="N99" s="283">
        <v>10754</v>
      </c>
      <c r="AE99" s="250"/>
      <c r="AF99" s="213" t="s">
        <v>716</v>
      </c>
    </row>
    <row r="100" spans="1:32" s="207" customFormat="1" x14ac:dyDescent="0.2">
      <c r="A100" s="280"/>
      <c r="B100" s="252"/>
      <c r="C100" s="530" t="s">
        <v>717</v>
      </c>
      <c r="D100" s="530"/>
      <c r="E100" s="530"/>
      <c r="F100" s="530"/>
      <c r="G100" s="530"/>
      <c r="H100" s="530"/>
      <c r="I100" s="530"/>
      <c r="J100" s="530"/>
      <c r="K100" s="530"/>
      <c r="L100" s="281">
        <v>945.23</v>
      </c>
      <c r="M100" s="282"/>
      <c r="N100" s="283">
        <v>8526</v>
      </c>
      <c r="AE100" s="250"/>
      <c r="AF100" s="213" t="s">
        <v>717</v>
      </c>
    </row>
    <row r="101" spans="1:32" s="207" customFormat="1" x14ac:dyDescent="0.2">
      <c r="A101" s="280"/>
      <c r="B101" s="252"/>
      <c r="C101" s="530" t="s">
        <v>718</v>
      </c>
      <c r="D101" s="530"/>
      <c r="E101" s="530"/>
      <c r="F101" s="530"/>
      <c r="G101" s="530"/>
      <c r="H101" s="530"/>
      <c r="I101" s="530"/>
      <c r="J101" s="530"/>
      <c r="K101" s="530"/>
      <c r="L101" s="281">
        <v>99.97</v>
      </c>
      <c r="M101" s="282"/>
      <c r="N101" s="283">
        <v>2465</v>
      </c>
      <c r="AE101" s="250"/>
      <c r="AF101" s="213" t="s">
        <v>718</v>
      </c>
    </row>
    <row r="102" spans="1:32" s="207" customFormat="1" x14ac:dyDescent="0.2">
      <c r="A102" s="280"/>
      <c r="B102" s="252"/>
      <c r="C102" s="530" t="s">
        <v>719</v>
      </c>
      <c r="D102" s="530"/>
      <c r="E102" s="530"/>
      <c r="F102" s="530"/>
      <c r="G102" s="530"/>
      <c r="H102" s="530"/>
      <c r="I102" s="530"/>
      <c r="J102" s="530"/>
      <c r="K102" s="530"/>
      <c r="L102" s="281">
        <v>120.64</v>
      </c>
      <c r="M102" s="282"/>
      <c r="N102" s="283">
        <v>843</v>
      </c>
      <c r="AE102" s="250"/>
      <c r="AF102" s="213" t="s">
        <v>719</v>
      </c>
    </row>
    <row r="103" spans="1:32" s="207" customFormat="1" x14ac:dyDescent="0.2">
      <c r="A103" s="280"/>
      <c r="B103" s="252"/>
      <c r="C103" s="530" t="s">
        <v>720</v>
      </c>
      <c r="D103" s="530"/>
      <c r="E103" s="530"/>
      <c r="F103" s="530"/>
      <c r="G103" s="530"/>
      <c r="H103" s="530"/>
      <c r="I103" s="530"/>
      <c r="J103" s="530"/>
      <c r="K103" s="530"/>
      <c r="L103" s="281">
        <v>101.67</v>
      </c>
      <c r="M103" s="282"/>
      <c r="N103" s="283">
        <v>738</v>
      </c>
      <c r="AE103" s="250"/>
      <c r="AF103" s="213" t="s">
        <v>720</v>
      </c>
    </row>
    <row r="104" spans="1:32" s="207" customFormat="1" x14ac:dyDescent="0.2">
      <c r="A104" s="280"/>
      <c r="B104" s="252"/>
      <c r="C104" s="530" t="s">
        <v>721</v>
      </c>
      <c r="D104" s="530"/>
      <c r="E104" s="530"/>
      <c r="F104" s="530"/>
      <c r="G104" s="530"/>
      <c r="H104" s="530"/>
      <c r="I104" s="530"/>
      <c r="J104" s="530"/>
      <c r="K104" s="530"/>
      <c r="L104" s="281">
        <v>88.42</v>
      </c>
      <c r="M104" s="282"/>
      <c r="N104" s="283">
        <v>618</v>
      </c>
      <c r="AE104" s="250"/>
      <c r="AF104" s="213" t="s">
        <v>721</v>
      </c>
    </row>
    <row r="105" spans="1:32" s="207" customFormat="1" x14ac:dyDescent="0.2">
      <c r="A105" s="280"/>
      <c r="B105" s="252"/>
      <c r="C105" s="530" t="s">
        <v>722</v>
      </c>
      <c r="D105" s="530"/>
      <c r="E105" s="530"/>
      <c r="F105" s="530"/>
      <c r="G105" s="530"/>
      <c r="H105" s="530"/>
      <c r="I105" s="530"/>
      <c r="J105" s="530"/>
      <c r="K105" s="530"/>
      <c r="L105" s="281"/>
      <c r="M105" s="282"/>
      <c r="N105" s="283"/>
      <c r="AE105" s="250"/>
      <c r="AF105" s="213" t="s">
        <v>722</v>
      </c>
    </row>
    <row r="106" spans="1:32" s="207" customFormat="1" x14ac:dyDescent="0.2">
      <c r="A106" s="280"/>
      <c r="B106" s="252"/>
      <c r="C106" s="530" t="s">
        <v>723</v>
      </c>
      <c r="D106" s="530"/>
      <c r="E106" s="530"/>
      <c r="F106" s="530"/>
      <c r="G106" s="530"/>
      <c r="H106" s="530"/>
      <c r="I106" s="530"/>
      <c r="J106" s="530"/>
      <c r="K106" s="530"/>
      <c r="L106" s="281">
        <v>88.42</v>
      </c>
      <c r="M106" s="282"/>
      <c r="N106" s="283">
        <v>618</v>
      </c>
      <c r="AE106" s="250"/>
      <c r="AF106" s="213" t="s">
        <v>723</v>
      </c>
    </row>
    <row r="107" spans="1:32" s="207" customFormat="1" x14ac:dyDescent="0.2">
      <c r="A107" s="280"/>
      <c r="B107" s="252"/>
      <c r="C107" s="530" t="s">
        <v>724</v>
      </c>
      <c r="D107" s="530"/>
      <c r="E107" s="530"/>
      <c r="F107" s="530"/>
      <c r="G107" s="530"/>
      <c r="H107" s="530"/>
      <c r="I107" s="530"/>
      <c r="J107" s="530"/>
      <c r="K107" s="530"/>
      <c r="L107" s="281">
        <v>13.25</v>
      </c>
      <c r="M107" s="282"/>
      <c r="N107" s="283">
        <v>120</v>
      </c>
      <c r="AE107" s="250"/>
      <c r="AF107" s="213" t="s">
        <v>724</v>
      </c>
    </row>
    <row r="108" spans="1:32" s="207" customFormat="1" x14ac:dyDescent="0.2">
      <c r="A108" s="280"/>
      <c r="B108" s="252"/>
      <c r="C108" s="530" t="s">
        <v>725</v>
      </c>
      <c r="D108" s="530"/>
      <c r="E108" s="530"/>
      <c r="F108" s="530"/>
      <c r="G108" s="530"/>
      <c r="H108" s="530"/>
      <c r="I108" s="530"/>
      <c r="J108" s="530"/>
      <c r="K108" s="530"/>
      <c r="L108" s="281">
        <v>1301.5</v>
      </c>
      <c r="M108" s="282"/>
      <c r="N108" s="283">
        <v>21960</v>
      </c>
      <c r="AE108" s="250"/>
      <c r="AF108" s="213" t="s">
        <v>725</v>
      </c>
    </row>
    <row r="109" spans="1:32" s="207" customFormat="1" x14ac:dyDescent="0.2">
      <c r="A109" s="280"/>
      <c r="B109" s="252"/>
      <c r="C109" s="530" t="s">
        <v>715</v>
      </c>
      <c r="D109" s="530"/>
      <c r="E109" s="530"/>
      <c r="F109" s="530"/>
      <c r="G109" s="530"/>
      <c r="H109" s="530"/>
      <c r="I109" s="530"/>
      <c r="J109" s="530"/>
      <c r="K109" s="530"/>
      <c r="L109" s="281"/>
      <c r="M109" s="282"/>
      <c r="N109" s="283"/>
      <c r="AE109" s="250"/>
      <c r="AF109" s="213" t="s">
        <v>715</v>
      </c>
    </row>
    <row r="110" spans="1:32" s="207" customFormat="1" x14ac:dyDescent="0.2">
      <c r="A110" s="280"/>
      <c r="B110" s="252"/>
      <c r="C110" s="530" t="s">
        <v>726</v>
      </c>
      <c r="D110" s="530"/>
      <c r="E110" s="530"/>
      <c r="F110" s="530"/>
      <c r="G110" s="530"/>
      <c r="H110" s="530"/>
      <c r="I110" s="530"/>
      <c r="J110" s="530"/>
      <c r="K110" s="530"/>
      <c r="L110" s="281">
        <v>296.27</v>
      </c>
      <c r="M110" s="282"/>
      <c r="N110" s="283">
        <v>7303</v>
      </c>
      <c r="AE110" s="250"/>
      <c r="AF110" s="213" t="s">
        <v>726</v>
      </c>
    </row>
    <row r="111" spans="1:32" s="207" customFormat="1" x14ac:dyDescent="0.2">
      <c r="A111" s="280"/>
      <c r="B111" s="252"/>
      <c r="C111" s="530" t="s">
        <v>727</v>
      </c>
      <c r="D111" s="530"/>
      <c r="E111" s="530"/>
      <c r="F111" s="530"/>
      <c r="G111" s="530"/>
      <c r="H111" s="530"/>
      <c r="I111" s="530"/>
      <c r="J111" s="530"/>
      <c r="K111" s="530"/>
      <c r="L111" s="281">
        <v>611.16</v>
      </c>
      <c r="M111" s="282"/>
      <c r="N111" s="283">
        <v>5512</v>
      </c>
      <c r="AE111" s="250"/>
      <c r="AF111" s="213" t="s">
        <v>727</v>
      </c>
    </row>
    <row r="112" spans="1:32" s="207" customFormat="1" x14ac:dyDescent="0.2">
      <c r="A112" s="280"/>
      <c r="B112" s="252"/>
      <c r="C112" s="530" t="s">
        <v>728</v>
      </c>
      <c r="D112" s="530"/>
      <c r="E112" s="530"/>
      <c r="F112" s="530"/>
      <c r="G112" s="530"/>
      <c r="H112" s="530"/>
      <c r="I112" s="530"/>
      <c r="J112" s="530"/>
      <c r="K112" s="530"/>
      <c r="L112" s="281">
        <v>76.77</v>
      </c>
      <c r="M112" s="282"/>
      <c r="N112" s="283">
        <v>1893</v>
      </c>
      <c r="AE112" s="250"/>
      <c r="AF112" s="213" t="s">
        <v>728</v>
      </c>
    </row>
    <row r="113" spans="1:34" x14ac:dyDescent="0.2">
      <c r="A113" s="280"/>
      <c r="B113" s="252"/>
      <c r="C113" s="530" t="s">
        <v>729</v>
      </c>
      <c r="D113" s="530"/>
      <c r="E113" s="530"/>
      <c r="F113" s="530"/>
      <c r="G113" s="530"/>
      <c r="H113" s="530"/>
      <c r="I113" s="530"/>
      <c r="J113" s="530"/>
      <c r="K113" s="530"/>
      <c r="L113" s="281">
        <v>32.22</v>
      </c>
      <c r="M113" s="282"/>
      <c r="N113" s="283">
        <v>225</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30" t="s">
        <v>730</v>
      </c>
      <c r="D114" s="530"/>
      <c r="E114" s="530"/>
      <c r="F114" s="530"/>
      <c r="G114" s="530"/>
      <c r="H114" s="530"/>
      <c r="I114" s="530"/>
      <c r="J114" s="530"/>
      <c r="K114" s="530"/>
      <c r="L114" s="281">
        <v>361.85</v>
      </c>
      <c r="M114" s="282"/>
      <c r="N114" s="283">
        <v>8920</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30" t="s">
        <v>731</v>
      </c>
      <c r="D115" s="530"/>
      <c r="E115" s="530"/>
      <c r="F115" s="530"/>
      <c r="G115" s="530"/>
      <c r="H115" s="530"/>
      <c r="I115" s="530"/>
      <c r="J115" s="530"/>
      <c r="K115" s="530"/>
      <c r="L115" s="281">
        <v>37121.72</v>
      </c>
      <c r="M115" s="282"/>
      <c r="N115" s="283">
        <v>211965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30" t="s">
        <v>732</v>
      </c>
      <c r="D116" s="530"/>
      <c r="E116" s="530"/>
      <c r="F116" s="530"/>
      <c r="G116" s="530"/>
      <c r="H116" s="530"/>
      <c r="I116" s="530"/>
      <c r="J116" s="530"/>
      <c r="K116" s="530"/>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30" t="s">
        <v>733</v>
      </c>
      <c r="D117" s="530"/>
      <c r="E117" s="530"/>
      <c r="F117" s="530"/>
      <c r="G117" s="530"/>
      <c r="H117" s="530"/>
      <c r="I117" s="530"/>
      <c r="J117" s="530"/>
      <c r="K117" s="530"/>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30" t="s">
        <v>722</v>
      </c>
      <c r="D118" s="530"/>
      <c r="E118" s="530"/>
      <c r="F118" s="530"/>
      <c r="G118" s="530"/>
      <c r="H118" s="530"/>
      <c r="I118" s="530"/>
      <c r="J118" s="530"/>
      <c r="K118" s="530"/>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30" t="s">
        <v>734</v>
      </c>
      <c r="D119" s="530"/>
      <c r="E119" s="530"/>
      <c r="F119" s="530"/>
      <c r="G119" s="530"/>
      <c r="H119" s="530"/>
      <c r="I119" s="530"/>
      <c r="J119" s="530"/>
      <c r="K119" s="530"/>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30" t="s">
        <v>735</v>
      </c>
      <c r="D120" s="530"/>
      <c r="E120" s="530"/>
      <c r="F120" s="530"/>
      <c r="G120" s="530"/>
      <c r="H120" s="530"/>
      <c r="I120" s="530"/>
      <c r="J120" s="530"/>
      <c r="K120" s="530"/>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30" t="s">
        <v>736</v>
      </c>
      <c r="D121" s="530"/>
      <c r="E121" s="530"/>
      <c r="F121" s="530"/>
      <c r="G121" s="530"/>
      <c r="H121" s="530"/>
      <c r="I121" s="530"/>
      <c r="J121" s="530"/>
      <c r="K121" s="530"/>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30" t="s">
        <v>737</v>
      </c>
      <c r="D122" s="530"/>
      <c r="E122" s="530"/>
      <c r="F122" s="530"/>
      <c r="G122" s="530"/>
      <c r="H122" s="530"/>
      <c r="I122" s="530"/>
      <c r="J122" s="530"/>
      <c r="K122" s="530"/>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35" t="s">
        <v>738</v>
      </c>
      <c r="D123" s="535"/>
      <c r="E123" s="535"/>
      <c r="F123" s="535"/>
      <c r="G123" s="535"/>
      <c r="H123" s="535"/>
      <c r="I123" s="535"/>
      <c r="J123" s="535"/>
      <c r="K123" s="535"/>
      <c r="L123" s="284">
        <v>39106.46</v>
      </c>
      <c r="M123" s="285"/>
      <c r="N123" s="286">
        <v>243985</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30" t="s">
        <v>739</v>
      </c>
      <c r="D124" s="530"/>
      <c r="E124" s="530"/>
      <c r="F124" s="530"/>
      <c r="G124" s="530"/>
      <c r="H124" s="530"/>
      <c r="I124" s="530"/>
      <c r="J124" s="530"/>
      <c r="K124" s="530"/>
      <c r="L124" s="281">
        <v>536.23</v>
      </c>
      <c r="M124" s="282"/>
      <c r="N124" s="283">
        <v>13219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30" t="s">
        <v>740</v>
      </c>
      <c r="D125" s="530"/>
      <c r="E125" s="530"/>
      <c r="F125" s="530"/>
      <c r="G125" s="530"/>
      <c r="H125" s="530"/>
      <c r="I125" s="530"/>
      <c r="J125" s="530"/>
      <c r="K125" s="530"/>
      <c r="L125" s="281">
        <v>482.61</v>
      </c>
      <c r="M125" s="282"/>
      <c r="N125" s="283">
        <v>11897</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35" t="s">
        <v>741</v>
      </c>
      <c r="D126" s="535"/>
      <c r="E126" s="535"/>
      <c r="F126" s="535"/>
      <c r="G126" s="535"/>
      <c r="H126" s="535"/>
      <c r="I126" s="535"/>
      <c r="J126" s="535"/>
      <c r="K126" s="535"/>
      <c r="L126" s="284">
        <v>39106.46</v>
      </c>
      <c r="M126" s="285"/>
      <c r="N126" s="287">
        <v>243985</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30" t="s">
        <v>715</v>
      </c>
      <c r="D127" s="530"/>
      <c r="E127" s="530"/>
      <c r="F127" s="530"/>
      <c r="G127" s="530"/>
      <c r="H127" s="530"/>
      <c r="I127" s="530"/>
      <c r="J127" s="530"/>
      <c r="K127" s="530"/>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30" t="s">
        <v>742</v>
      </c>
      <c r="D128" s="530"/>
      <c r="E128" s="530"/>
      <c r="F128" s="530"/>
      <c r="G128" s="530"/>
      <c r="H128" s="530"/>
      <c r="I128" s="530"/>
      <c r="J128" s="530"/>
      <c r="K128" s="530"/>
      <c r="L128" s="281"/>
      <c r="M128" s="282"/>
      <c r="N128" s="283">
        <v>211965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36" t="s">
        <v>744</v>
      </c>
      <c r="D131" s="536"/>
      <c r="E131" s="536"/>
      <c r="F131" s="536"/>
      <c r="G131" s="536"/>
      <c r="H131" s="536"/>
      <c r="I131" s="536"/>
      <c r="J131" s="536"/>
      <c r="K131" s="536"/>
      <c r="L131" s="536"/>
      <c r="M131" s="293"/>
      <c r="N131" s="293"/>
    </row>
    <row r="132" spans="1:34" ht="13.5" customHeight="1" x14ac:dyDescent="0.25">
      <c r="A132" s="291"/>
      <c r="B132" s="294"/>
      <c r="C132" s="534" t="s">
        <v>745</v>
      </c>
      <c r="D132" s="534"/>
      <c r="E132" s="534"/>
      <c r="F132" s="534"/>
      <c r="G132" s="534"/>
      <c r="H132" s="534"/>
      <c r="I132" s="534"/>
      <c r="J132" s="534"/>
      <c r="K132" s="534"/>
      <c r="L132" s="534"/>
      <c r="M132" s="293"/>
      <c r="N132" s="293"/>
    </row>
    <row r="133" spans="1:34" ht="12.75" customHeight="1" x14ac:dyDescent="0.25">
      <c r="A133" s="291"/>
      <c r="B133" s="292" t="s">
        <v>746</v>
      </c>
      <c r="C133" s="536" t="s">
        <v>747</v>
      </c>
      <c r="D133" s="536"/>
      <c r="E133" s="536"/>
      <c r="F133" s="536"/>
      <c r="G133" s="536"/>
      <c r="H133" s="536"/>
      <c r="I133" s="536"/>
      <c r="J133" s="536"/>
      <c r="K133" s="536"/>
      <c r="L133" s="536"/>
      <c r="M133" s="293"/>
      <c r="N133" s="293"/>
    </row>
    <row r="134" spans="1:34" ht="13.5" customHeight="1" x14ac:dyDescent="0.25">
      <c r="A134" s="291"/>
      <c r="B134" s="291"/>
      <c r="C134" s="534" t="s">
        <v>745</v>
      </c>
      <c r="D134" s="534"/>
      <c r="E134" s="534"/>
      <c r="F134" s="534"/>
      <c r="G134" s="534"/>
      <c r="H134" s="534"/>
      <c r="I134" s="534"/>
      <c r="J134" s="534"/>
      <c r="K134" s="534"/>
      <c r="L134" s="534"/>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2022011315</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f>
        <v xml:space="preserve">Замена транс-в в  ТП-502  Т-1   1986г.в. кол-ве  1шт ТМ-160 на ТМГ-1650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2022011315</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местоположение'!A15:C15</f>
        <v xml:space="preserve">Замена транс-в в  ТП-502  Т-1   1986г.в. кол-ве  1шт ТМ-160 на ТМГ-1650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31" sqref="K31"/>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2022011315</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x14ac:dyDescent="0.2">
      <c r="A16" s="353" t="str">
        <f>'1. паспорт местоположение'!$A$15</f>
        <v xml:space="preserve">Замена транс-в в  ТП-502  Т-1   1986г.в. кол-ве  1шт ТМ-160 на ТМГ-1650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9" t="s">
        <v>6</v>
      </c>
      <c r="B21" s="362" t="s">
        <v>228</v>
      </c>
      <c r="C21" s="363"/>
      <c r="D21" s="366" t="s">
        <v>122</v>
      </c>
      <c r="E21" s="362" t="s">
        <v>535</v>
      </c>
      <c r="F21" s="363"/>
      <c r="G21" s="362" t="s">
        <v>279</v>
      </c>
      <c r="H21" s="363"/>
      <c r="I21" s="362" t="s">
        <v>121</v>
      </c>
      <c r="J21" s="363"/>
      <c r="K21" s="366" t="s">
        <v>120</v>
      </c>
      <c r="L21" s="362" t="s">
        <v>119</v>
      </c>
      <c r="M21" s="363"/>
      <c r="N21" s="362" t="s">
        <v>532</v>
      </c>
      <c r="O21" s="363"/>
      <c r="P21" s="366" t="s">
        <v>118</v>
      </c>
      <c r="Q21" s="372" t="s">
        <v>117</v>
      </c>
      <c r="R21" s="373"/>
      <c r="S21" s="372" t="s">
        <v>116</v>
      </c>
      <c r="T21" s="374"/>
    </row>
    <row r="22" spans="1:113" ht="204.75" customHeight="1" x14ac:dyDescent="0.25">
      <c r="A22" s="370"/>
      <c r="B22" s="364"/>
      <c r="C22" s="365"/>
      <c r="D22" s="368"/>
      <c r="E22" s="364"/>
      <c r="F22" s="365"/>
      <c r="G22" s="364"/>
      <c r="H22" s="365"/>
      <c r="I22" s="364"/>
      <c r="J22" s="365"/>
      <c r="K22" s="367"/>
      <c r="L22" s="364"/>
      <c r="M22" s="365"/>
      <c r="N22" s="364"/>
      <c r="O22" s="365"/>
      <c r="P22" s="367"/>
      <c r="Q22" s="84" t="s">
        <v>115</v>
      </c>
      <c r="R22" s="84" t="s">
        <v>506</v>
      </c>
      <c r="S22" s="84" t="s">
        <v>114</v>
      </c>
      <c r="T22" s="84" t="s">
        <v>113</v>
      </c>
    </row>
    <row r="23" spans="1:113" ht="51.75" customHeight="1" x14ac:dyDescent="0.25">
      <c r="A23" s="371"/>
      <c r="B23" s="84" t="s">
        <v>111</v>
      </c>
      <c r="C23" s="84" t="s">
        <v>112</v>
      </c>
      <c r="D23" s="36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ТП-502 Т1</v>
      </c>
      <c r="D25" s="148" t="str">
        <f>C25</f>
        <v>ТП-502 Т1</v>
      </c>
      <c r="E25" s="148" t="str">
        <f>B25</f>
        <v>ТП-502 Т1</v>
      </c>
      <c r="F25" s="148" t="str">
        <f>C25</f>
        <v>ТП-502 Т1</v>
      </c>
      <c r="G25" s="148" t="str">
        <f>B25</f>
        <v>ТП-502 Т1</v>
      </c>
      <c r="H25" s="148" t="str">
        <f>C25</f>
        <v>ТП-502 Т1</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2022011315</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ТП-502  Т-1   1986г.в. кол-ве  1шт ТМ-160 на ТМГ-1650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66" t="s">
        <v>6</v>
      </c>
      <c r="B21" s="362" t="s">
        <v>516</v>
      </c>
      <c r="C21" s="363"/>
      <c r="D21" s="362" t="s">
        <v>518</v>
      </c>
      <c r="E21" s="363"/>
      <c r="F21" s="372" t="s">
        <v>94</v>
      </c>
      <c r="G21" s="374"/>
      <c r="H21" s="374"/>
      <c r="I21" s="373"/>
      <c r="J21" s="366" t="s">
        <v>519</v>
      </c>
      <c r="K21" s="362" t="s">
        <v>520</v>
      </c>
      <c r="L21" s="363"/>
      <c r="M21" s="362" t="s">
        <v>521</v>
      </c>
      <c r="N21" s="363"/>
      <c r="O21" s="362" t="s">
        <v>508</v>
      </c>
      <c r="P21" s="363"/>
      <c r="Q21" s="362" t="s">
        <v>127</v>
      </c>
      <c r="R21" s="363"/>
      <c r="S21" s="366" t="s">
        <v>126</v>
      </c>
      <c r="T21" s="366" t="s">
        <v>522</v>
      </c>
      <c r="U21" s="366" t="s">
        <v>517</v>
      </c>
      <c r="V21" s="362" t="s">
        <v>125</v>
      </c>
      <c r="W21" s="363"/>
      <c r="X21" s="372" t="s">
        <v>117</v>
      </c>
      <c r="Y21" s="374"/>
      <c r="Z21" s="372" t="s">
        <v>116</v>
      </c>
      <c r="AA21" s="374"/>
    </row>
    <row r="22" spans="1:27" ht="216" customHeight="1" x14ac:dyDescent="0.25">
      <c r="A22" s="368"/>
      <c r="B22" s="364"/>
      <c r="C22" s="365"/>
      <c r="D22" s="364"/>
      <c r="E22" s="365"/>
      <c r="F22" s="372" t="s">
        <v>124</v>
      </c>
      <c r="G22" s="373"/>
      <c r="H22" s="372" t="s">
        <v>123</v>
      </c>
      <c r="I22" s="373"/>
      <c r="J22" s="367"/>
      <c r="K22" s="364"/>
      <c r="L22" s="365"/>
      <c r="M22" s="364"/>
      <c r="N22" s="365"/>
      <c r="O22" s="364"/>
      <c r="P22" s="365"/>
      <c r="Q22" s="364"/>
      <c r="R22" s="365"/>
      <c r="S22" s="367"/>
      <c r="T22" s="367"/>
      <c r="U22" s="367"/>
      <c r="V22" s="364"/>
      <c r="W22" s="365"/>
      <c r="X22" s="84" t="s">
        <v>115</v>
      </c>
      <c r="Y22" s="84" t="s">
        <v>506</v>
      </c>
      <c r="Z22" s="84" t="s">
        <v>114</v>
      </c>
      <c r="AA22" s="84" t="s">
        <v>113</v>
      </c>
    </row>
    <row r="23" spans="1:27" ht="60" customHeight="1" x14ac:dyDescent="0.25">
      <c r="A23" s="36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2022011315</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9"/>
      <c r="B14" s="359"/>
      <c r="C14" s="359"/>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ТП-502  Т-1   1986г.в. кол-ве  1шт ТМ-160 на ТМГ-1650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9"/>
      <c r="B17" s="359"/>
      <c r="C17" s="359"/>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ТП-502  Т-1   1986г.в. кол-ве  1шт ТМ-160 на ТМГ-1650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0.24399000000000001</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8"/>
      <c r="AB13" s="8"/>
    </row>
    <row r="14" spans="1:28" ht="15.75" x14ac:dyDescent="0.25">
      <c r="A14" s="353" t="str">
        <f>'1. паспорт местоположение'!$A$15</f>
        <v xml:space="preserve">Замена транс-в в  ТП-502  Т-1   1986г.в. кол-ве  1шт ТМ-160 на ТМГ-1650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2022011315</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9"/>
      <c r="B14" s="359"/>
      <c r="C14" s="359"/>
      <c r="D14" s="359"/>
      <c r="E14" s="359"/>
      <c r="F14" s="359"/>
      <c r="G14" s="359"/>
      <c r="H14" s="359"/>
      <c r="I14" s="359"/>
      <c r="J14" s="359"/>
      <c r="K14" s="359"/>
      <c r="L14" s="359"/>
      <c r="M14" s="359"/>
      <c r="N14" s="359"/>
      <c r="O14" s="359"/>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ТП-502  Т-1   1986г.в. кол-ве  1шт ТМ-160 на ТМГ-1650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5" t="s">
        <v>6</v>
      </c>
      <c r="B19" s="355" t="s">
        <v>88</v>
      </c>
      <c r="C19" s="355" t="s">
        <v>87</v>
      </c>
      <c r="D19" s="355" t="s">
        <v>76</v>
      </c>
      <c r="E19" s="383" t="s">
        <v>86</v>
      </c>
      <c r="F19" s="384"/>
      <c r="G19" s="384"/>
      <c r="H19" s="384"/>
      <c r="I19" s="385"/>
      <c r="J19" s="355" t="s">
        <v>85</v>
      </c>
      <c r="K19" s="355"/>
      <c r="L19" s="355"/>
      <c r="M19" s="355"/>
      <c r="N19" s="355"/>
      <c r="O19" s="355"/>
      <c r="P19" s="3"/>
      <c r="Q19" s="3"/>
      <c r="R19" s="3"/>
      <c r="S19" s="3"/>
      <c r="T19" s="3"/>
      <c r="U19" s="3"/>
      <c r="V19" s="3"/>
      <c r="W19" s="3"/>
    </row>
    <row r="20" spans="1:26" s="2" customFormat="1" ht="51" customHeight="1" x14ac:dyDescent="0.2">
      <c r="A20" s="355"/>
      <c r="B20" s="355"/>
      <c r="C20" s="355"/>
      <c r="D20" s="35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ТП-502  Т-1   1986г.в. кол-ве  1шт ТМ-160 на ТМГ-1650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7" t="s">
        <v>363</v>
      </c>
      <c r="B24" s="447"/>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t="s">
        <v>1</v>
      </c>
      <c r="AL24" s="447"/>
      <c r="AM24" s="157"/>
      <c r="AN24" s="157"/>
      <c r="AS24" s="157"/>
    </row>
    <row r="25" spans="1:45" ht="12.75" customHeight="1" x14ac:dyDescent="0.25">
      <c r="A25" s="429" t="s">
        <v>548</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48">
        <f>'1. паспорт местоположение'!C45</f>
        <v>0.24399000000000001</v>
      </c>
      <c r="AL25" s="448"/>
      <c r="AM25" s="157"/>
      <c r="AN25" s="449" t="s">
        <v>362</v>
      </c>
      <c r="AO25" s="449"/>
      <c r="AP25" s="449"/>
      <c r="AQ25" s="446"/>
      <c r="AR25" s="446"/>
      <c r="AS25" s="157"/>
    </row>
    <row r="26" spans="1:45" ht="17.25" customHeight="1" x14ac:dyDescent="0.25">
      <c r="A26" s="397" t="s">
        <v>549</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9">
        <v>9.3200000000000002E-3</v>
      </c>
      <c r="AL26" s="399"/>
      <c r="AM26" s="157"/>
      <c r="AN26" s="431" t="s">
        <v>361</v>
      </c>
      <c r="AO26" s="438"/>
      <c r="AP26" s="439"/>
      <c r="AQ26" s="431">
        <v>16</v>
      </c>
      <c r="AR26" s="432"/>
      <c r="AS26" s="157"/>
    </row>
    <row r="27" spans="1:45" ht="17.25" customHeight="1" x14ac:dyDescent="0.25">
      <c r="A27" s="397" t="s">
        <v>360</v>
      </c>
      <c r="B27" s="398"/>
      <c r="C27" s="398"/>
      <c r="D27" s="398"/>
      <c r="E27" s="398"/>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9">
        <v>20</v>
      </c>
      <c r="AL27" s="399"/>
      <c r="AM27" s="157"/>
      <c r="AN27" s="431" t="s">
        <v>359</v>
      </c>
      <c r="AO27" s="438"/>
      <c r="AP27" s="439"/>
      <c r="AQ27" s="431">
        <v>16</v>
      </c>
      <c r="AR27" s="432"/>
      <c r="AS27" s="157"/>
    </row>
    <row r="28" spans="1:45" ht="27.75" customHeight="1" thickBot="1" x14ac:dyDescent="0.3">
      <c r="A28" s="440" t="s">
        <v>358</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17">
        <v>1</v>
      </c>
      <c r="AL28" s="417"/>
      <c r="AM28" s="157"/>
      <c r="AN28" s="443" t="s">
        <v>357</v>
      </c>
      <c r="AO28" s="444"/>
      <c r="AP28" s="445"/>
      <c r="AQ28" s="431"/>
      <c r="AR28" s="432"/>
      <c r="AS28" s="157"/>
    </row>
    <row r="29" spans="1:45" ht="17.25" customHeight="1" x14ac:dyDescent="0.25">
      <c r="A29" s="433" t="s">
        <v>356</v>
      </c>
      <c r="B29" s="434"/>
      <c r="C29" s="434"/>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5"/>
      <c r="AK29" s="414">
        <v>0.04</v>
      </c>
      <c r="AL29" s="414"/>
      <c r="AM29" s="157"/>
      <c r="AN29" s="399"/>
      <c r="AO29" s="436"/>
      <c r="AP29" s="436"/>
      <c r="AQ29" s="431"/>
      <c r="AR29" s="437"/>
      <c r="AS29" s="157"/>
    </row>
    <row r="30" spans="1:45" ht="17.25" customHeight="1" x14ac:dyDescent="0.25">
      <c r="A30" s="397" t="s">
        <v>355</v>
      </c>
      <c r="B30" s="398"/>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9">
        <v>5</v>
      </c>
      <c r="AL30" s="399"/>
      <c r="AM30" s="157"/>
      <c r="AS30" s="157"/>
    </row>
    <row r="31" spans="1:45" ht="17.25" customHeight="1" x14ac:dyDescent="0.25">
      <c r="A31" s="397" t="s">
        <v>354</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9">
        <v>5</v>
      </c>
      <c r="AL31" s="399"/>
      <c r="AM31" s="157"/>
      <c r="AN31" s="157"/>
      <c r="AO31" s="158"/>
      <c r="AP31" s="158"/>
      <c r="AQ31" s="158"/>
      <c r="AR31" s="158"/>
      <c r="AS31" s="157"/>
    </row>
    <row r="32" spans="1:45" ht="17.25" customHeight="1" x14ac:dyDescent="0.25">
      <c r="A32" s="397" t="s">
        <v>329</v>
      </c>
      <c r="B32" s="398"/>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9" t="s">
        <v>545</v>
      </c>
      <c r="AL32" s="399"/>
      <c r="AM32" s="157"/>
      <c r="AN32" s="157"/>
      <c r="AO32" s="157"/>
      <c r="AP32" s="157"/>
      <c r="AQ32" s="157"/>
      <c r="AR32" s="157"/>
      <c r="AS32" s="157"/>
    </row>
    <row r="33" spans="1:45" ht="17.25" customHeight="1" x14ac:dyDescent="0.25">
      <c r="A33" s="397" t="s">
        <v>353</v>
      </c>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9" t="s">
        <v>545</v>
      </c>
      <c r="AL33" s="399"/>
      <c r="AM33" s="157"/>
      <c r="AN33" s="157"/>
      <c r="AO33" s="157"/>
      <c r="AP33" s="157"/>
      <c r="AQ33" s="157"/>
      <c r="AR33" s="157"/>
      <c r="AS33" s="157"/>
    </row>
    <row r="34" spans="1:45" ht="17.25" customHeight="1" x14ac:dyDescent="0.25">
      <c r="A34" s="397" t="s">
        <v>352</v>
      </c>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9" t="s">
        <v>545</v>
      </c>
      <c r="AL34" s="399"/>
      <c r="AM34" s="157"/>
      <c r="AN34" s="157"/>
      <c r="AO34" s="157"/>
      <c r="AP34" s="157"/>
      <c r="AQ34" s="157"/>
      <c r="AR34" s="157"/>
      <c r="AS34" s="157"/>
    </row>
    <row r="35" spans="1:45" ht="17.25" customHeight="1" x14ac:dyDescent="0.25">
      <c r="A35" s="397"/>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9"/>
      <c r="AL35" s="399"/>
      <c r="AM35" s="157"/>
      <c r="AN35" s="157"/>
      <c r="AO35" s="157"/>
      <c r="AP35" s="157"/>
      <c r="AQ35" s="157"/>
      <c r="AR35" s="157"/>
      <c r="AS35" s="157"/>
    </row>
    <row r="36" spans="1:45" ht="17.25" customHeight="1" thickBot="1" x14ac:dyDescent="0.3">
      <c r="A36" s="415" t="s">
        <v>317</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399" t="s">
        <v>545</v>
      </c>
      <c r="AL36" s="399"/>
      <c r="AM36" s="157"/>
      <c r="AN36" s="157"/>
      <c r="AO36" s="157"/>
      <c r="AP36" s="157"/>
      <c r="AQ36" s="157"/>
      <c r="AR36" s="157"/>
      <c r="AS36" s="157"/>
    </row>
    <row r="37" spans="1:45" ht="17.25" customHeight="1"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14"/>
      <c r="AL37" s="414"/>
      <c r="AM37" s="157"/>
      <c r="AN37" s="157"/>
      <c r="AO37" s="157"/>
      <c r="AP37" s="157"/>
      <c r="AQ37" s="157"/>
      <c r="AR37" s="157"/>
      <c r="AS37" s="157"/>
    </row>
    <row r="38" spans="1:45" ht="17.25" customHeight="1" x14ac:dyDescent="0.25">
      <c r="A38" s="397" t="s">
        <v>351</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9" t="s">
        <v>545</v>
      </c>
      <c r="AL38" s="399"/>
      <c r="AM38" s="157"/>
      <c r="AN38" s="157"/>
      <c r="AO38" s="157"/>
      <c r="AP38" s="157"/>
      <c r="AQ38" s="157"/>
      <c r="AR38" s="157"/>
      <c r="AS38" s="157"/>
    </row>
    <row r="39" spans="1:45" ht="17.25" customHeight="1" thickBot="1" x14ac:dyDescent="0.3">
      <c r="A39" s="415" t="s">
        <v>350</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399" t="s">
        <v>545</v>
      </c>
      <c r="AL39" s="399"/>
      <c r="AM39" s="157"/>
      <c r="AN39" s="157"/>
      <c r="AO39" s="157"/>
      <c r="AP39" s="157"/>
      <c r="AQ39" s="157"/>
      <c r="AR39" s="157"/>
      <c r="AS39" s="157"/>
    </row>
    <row r="40" spans="1:45" ht="17.25" customHeight="1" x14ac:dyDescent="0.25">
      <c r="A40" s="429" t="s">
        <v>349</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399" t="s">
        <v>545</v>
      </c>
      <c r="AL40" s="399"/>
      <c r="AM40" s="157"/>
      <c r="AN40" s="157"/>
      <c r="AO40" s="157"/>
      <c r="AP40" s="157"/>
      <c r="AQ40" s="157"/>
      <c r="AR40" s="157"/>
      <c r="AS40" s="157"/>
    </row>
    <row r="41" spans="1:45" ht="17.25" customHeight="1" x14ac:dyDescent="0.25">
      <c r="A41" s="397" t="s">
        <v>348</v>
      </c>
      <c r="B41" s="398"/>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9" t="s">
        <v>545</v>
      </c>
      <c r="AL41" s="399"/>
      <c r="AM41" s="157"/>
      <c r="AN41" s="157"/>
      <c r="AO41" s="157"/>
      <c r="AP41" s="157"/>
      <c r="AQ41" s="157"/>
      <c r="AR41" s="157"/>
      <c r="AS41" s="157"/>
    </row>
    <row r="42" spans="1:45" ht="17.25" customHeight="1" x14ac:dyDescent="0.25">
      <c r="A42" s="397" t="s">
        <v>347</v>
      </c>
      <c r="B42" s="398"/>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9" t="s">
        <v>545</v>
      </c>
      <c r="AL42" s="399"/>
      <c r="AM42" s="157"/>
      <c r="AN42" s="157"/>
      <c r="AO42" s="157"/>
      <c r="AP42" s="157"/>
      <c r="AQ42" s="157"/>
      <c r="AR42" s="157"/>
      <c r="AS42" s="157"/>
    </row>
    <row r="43" spans="1:45" ht="17.25" customHeight="1" x14ac:dyDescent="0.25">
      <c r="A43" s="397" t="s">
        <v>346</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99" t="s">
        <v>545</v>
      </c>
      <c r="AL43" s="399"/>
      <c r="AM43" s="157"/>
      <c r="AN43" s="157"/>
      <c r="AO43" s="157"/>
      <c r="AP43" s="157"/>
      <c r="AQ43" s="157"/>
      <c r="AR43" s="157"/>
      <c r="AS43" s="157"/>
    </row>
    <row r="44" spans="1:45" ht="17.25" customHeight="1" x14ac:dyDescent="0.25">
      <c r="A44" s="397" t="s">
        <v>345</v>
      </c>
      <c r="B44" s="398"/>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9" t="s">
        <v>545</v>
      </c>
      <c r="AL44" s="399"/>
      <c r="AM44" s="157"/>
      <c r="AN44" s="157"/>
      <c r="AO44" s="157"/>
      <c r="AP44" s="157"/>
      <c r="AQ44" s="157"/>
      <c r="AR44" s="157"/>
      <c r="AS44" s="157"/>
    </row>
    <row r="45" spans="1:45" ht="17.25" customHeight="1" x14ac:dyDescent="0.25">
      <c r="A45" s="397" t="s">
        <v>344</v>
      </c>
      <c r="B45" s="398"/>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9" t="s">
        <v>545</v>
      </c>
      <c r="AL45" s="399"/>
      <c r="AM45" s="157"/>
      <c r="AN45" s="157"/>
      <c r="AO45" s="157"/>
      <c r="AP45" s="157"/>
      <c r="AQ45" s="157"/>
      <c r="AR45" s="157"/>
      <c r="AS45" s="157"/>
    </row>
    <row r="46" spans="1:45" ht="17.25" customHeight="1" thickBot="1" x14ac:dyDescent="0.3">
      <c r="A46" s="424" t="s">
        <v>343</v>
      </c>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c r="AK46" s="399" t="s">
        <v>545</v>
      </c>
      <c r="AL46" s="399"/>
      <c r="AM46" s="157"/>
      <c r="AN46" s="157"/>
      <c r="AO46" s="157"/>
      <c r="AP46" s="157"/>
      <c r="AQ46" s="157"/>
      <c r="AR46" s="157"/>
      <c r="AS46" s="157"/>
    </row>
    <row r="47" spans="1:45" ht="24" customHeight="1" x14ac:dyDescent="0.25">
      <c r="A47" s="426" t="s">
        <v>342</v>
      </c>
      <c r="B47" s="427"/>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8"/>
      <c r="AK47" s="414" t="s">
        <v>5</v>
      </c>
      <c r="AL47" s="414"/>
      <c r="AM47" s="414" t="s">
        <v>323</v>
      </c>
      <c r="AN47" s="414"/>
      <c r="AO47" s="159" t="s">
        <v>322</v>
      </c>
      <c r="AP47" s="159" t="s">
        <v>321</v>
      </c>
      <c r="AQ47" s="157"/>
    </row>
    <row r="48" spans="1:45" ht="12" customHeight="1" x14ac:dyDescent="0.25">
      <c r="A48" s="397" t="s">
        <v>341</v>
      </c>
      <c r="B48" s="398"/>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9" t="s">
        <v>545</v>
      </c>
      <c r="AL48" s="399"/>
      <c r="AM48" s="399"/>
      <c r="AN48" s="399"/>
      <c r="AO48" s="160"/>
      <c r="AP48" s="160"/>
      <c r="AQ48" s="157"/>
    </row>
    <row r="49" spans="1:43" ht="12" customHeight="1" x14ac:dyDescent="0.25">
      <c r="A49" s="397" t="s">
        <v>340</v>
      </c>
      <c r="B49" s="398"/>
      <c r="C49" s="398"/>
      <c r="D49" s="398"/>
      <c r="E49" s="398"/>
      <c r="F49" s="398"/>
      <c r="G49" s="398"/>
      <c r="H49" s="398"/>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8"/>
      <c r="AI49" s="398"/>
      <c r="AJ49" s="398"/>
      <c r="AK49" s="399" t="s">
        <v>545</v>
      </c>
      <c r="AL49" s="399"/>
      <c r="AM49" s="399"/>
      <c r="AN49" s="399"/>
      <c r="AO49" s="160"/>
      <c r="AP49" s="160"/>
      <c r="AQ49" s="157"/>
    </row>
    <row r="50" spans="1:43" ht="12" customHeight="1" thickBot="1" x14ac:dyDescent="0.3">
      <c r="A50" s="415" t="s">
        <v>339</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399" t="s">
        <v>545</v>
      </c>
      <c r="AL50" s="399"/>
      <c r="AM50" s="417"/>
      <c r="AN50" s="41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2" t="s">
        <v>338</v>
      </c>
      <c r="B52" s="413"/>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4" t="s">
        <v>5</v>
      </c>
      <c r="AL52" s="414"/>
      <c r="AM52" s="414" t="s">
        <v>323</v>
      </c>
      <c r="AN52" s="414"/>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397" t="s">
        <v>336</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J54" s="398"/>
      <c r="AK54" s="399"/>
      <c r="AL54" s="399"/>
      <c r="AM54" s="399"/>
      <c r="AN54" s="399"/>
      <c r="AO54" s="160"/>
      <c r="AP54" s="160"/>
      <c r="AQ54" s="157"/>
    </row>
    <row r="55" spans="1:43" ht="12" customHeight="1" x14ac:dyDescent="0.25">
      <c r="A55" s="397" t="s">
        <v>335</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8"/>
      <c r="AK55" s="399"/>
      <c r="AL55" s="399"/>
      <c r="AM55" s="399"/>
      <c r="AN55" s="399"/>
      <c r="AO55" s="160"/>
      <c r="AP55" s="160"/>
      <c r="AQ55" s="157"/>
    </row>
    <row r="56" spans="1:43" ht="12" customHeight="1" thickBot="1" x14ac:dyDescent="0.3">
      <c r="A56" s="415" t="s">
        <v>334</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c r="AL56" s="417"/>
      <c r="AM56" s="417"/>
      <c r="AN56" s="41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2" t="s">
        <v>333</v>
      </c>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4" t="s">
        <v>5</v>
      </c>
      <c r="AL58" s="414"/>
      <c r="AM58" s="414" t="s">
        <v>323</v>
      </c>
      <c r="AN58" s="414"/>
      <c r="AO58" s="159" t="s">
        <v>322</v>
      </c>
      <c r="AP58" s="159" t="s">
        <v>321</v>
      </c>
      <c r="AQ58" s="157"/>
    </row>
    <row r="59" spans="1:43" ht="12.75" customHeight="1" x14ac:dyDescent="0.25">
      <c r="A59" s="418" t="s">
        <v>332</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20"/>
      <c r="AL59" s="420"/>
      <c r="AM59" s="420"/>
      <c r="AN59" s="420"/>
      <c r="AO59" s="164"/>
      <c r="AP59" s="164"/>
      <c r="AQ59" s="165"/>
    </row>
    <row r="60" spans="1:43" ht="12" customHeight="1" x14ac:dyDescent="0.25">
      <c r="A60" s="397" t="s">
        <v>331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9" t="s">
        <v>545</v>
      </c>
      <c r="AL60" s="399"/>
      <c r="AM60" s="399"/>
      <c r="AN60" s="399"/>
      <c r="AO60" s="160"/>
      <c r="AP60" s="160"/>
      <c r="AQ60" s="157"/>
    </row>
    <row r="61" spans="1:43" ht="12" customHeight="1" x14ac:dyDescent="0.25">
      <c r="A61" s="397" t="s">
        <v>330</v>
      </c>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c r="AI61" s="398"/>
      <c r="AJ61" s="398"/>
      <c r="AK61" s="399" t="s">
        <v>545</v>
      </c>
      <c r="AL61" s="399"/>
      <c r="AM61" s="399"/>
      <c r="AN61" s="399"/>
      <c r="AO61" s="160"/>
      <c r="AP61" s="160"/>
      <c r="AQ61" s="157"/>
    </row>
    <row r="62" spans="1:43" ht="12" customHeight="1" x14ac:dyDescent="0.25">
      <c r="A62" s="397" t="s">
        <v>329</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98"/>
      <c r="AK62" s="399" t="s">
        <v>545</v>
      </c>
      <c r="AL62" s="399"/>
      <c r="AM62" s="399"/>
      <c r="AN62" s="399"/>
      <c r="AO62" s="160"/>
      <c r="AP62" s="160"/>
      <c r="AQ62" s="157"/>
    </row>
    <row r="63" spans="1:43" ht="9.75" customHeight="1" x14ac:dyDescent="0.25">
      <c r="A63" s="397"/>
      <c r="B63" s="398"/>
      <c r="C63" s="398"/>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c r="AI63" s="398"/>
      <c r="AJ63" s="398"/>
      <c r="AK63" s="399"/>
      <c r="AL63" s="399"/>
      <c r="AM63" s="399"/>
      <c r="AN63" s="399"/>
      <c r="AO63" s="160"/>
      <c r="AP63" s="160"/>
      <c r="AQ63" s="157"/>
    </row>
    <row r="64" spans="1:43" ht="9.75" customHeight="1" x14ac:dyDescent="0.25">
      <c r="A64" s="397"/>
      <c r="B64" s="398"/>
      <c r="C64" s="398"/>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9"/>
      <c r="AL64" s="399"/>
      <c r="AM64" s="399"/>
      <c r="AN64" s="399"/>
      <c r="AO64" s="160"/>
      <c r="AP64" s="160"/>
      <c r="AQ64" s="157"/>
    </row>
    <row r="65" spans="1:43" ht="12" customHeight="1" x14ac:dyDescent="0.25">
      <c r="A65" s="397" t="s">
        <v>328</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8"/>
      <c r="AI65" s="398"/>
      <c r="AJ65" s="398"/>
      <c r="AK65" s="399" t="s">
        <v>545</v>
      </c>
      <c r="AL65" s="399"/>
      <c r="AM65" s="399"/>
      <c r="AN65" s="399"/>
      <c r="AO65" s="160"/>
      <c r="AP65" s="160"/>
      <c r="AQ65" s="157"/>
    </row>
    <row r="66" spans="1:43" ht="27.75" customHeight="1" x14ac:dyDescent="0.25">
      <c r="A66" s="401" t="s">
        <v>327</v>
      </c>
      <c r="B66" s="402"/>
      <c r="C66" s="402"/>
      <c r="D66" s="402"/>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2"/>
      <c r="AI66" s="402"/>
      <c r="AJ66" s="403"/>
      <c r="AK66" s="404"/>
      <c r="AL66" s="404"/>
      <c r="AM66" s="404"/>
      <c r="AN66" s="404"/>
      <c r="AO66" s="166"/>
      <c r="AP66" s="166"/>
      <c r="AQ66" s="165"/>
    </row>
    <row r="67" spans="1:43" ht="11.25" customHeight="1" x14ac:dyDescent="0.25">
      <c r="A67" s="397" t="s">
        <v>319</v>
      </c>
      <c r="B67" s="398"/>
      <c r="C67" s="398"/>
      <c r="D67" s="398"/>
      <c r="E67" s="398"/>
      <c r="F67" s="398"/>
      <c r="G67" s="398"/>
      <c r="H67" s="398"/>
      <c r="I67" s="398"/>
      <c r="J67" s="398"/>
      <c r="K67" s="398"/>
      <c r="L67" s="398"/>
      <c r="M67" s="398"/>
      <c r="N67" s="398"/>
      <c r="O67" s="398"/>
      <c r="P67" s="398"/>
      <c r="Q67" s="398"/>
      <c r="R67" s="398"/>
      <c r="S67" s="398"/>
      <c r="T67" s="398"/>
      <c r="U67" s="398"/>
      <c r="V67" s="398"/>
      <c r="W67" s="398"/>
      <c r="X67" s="398"/>
      <c r="Y67" s="398"/>
      <c r="Z67" s="398"/>
      <c r="AA67" s="398"/>
      <c r="AB67" s="398"/>
      <c r="AC67" s="398"/>
      <c r="AD67" s="398"/>
      <c r="AE67" s="398"/>
      <c r="AF67" s="398"/>
      <c r="AG67" s="398"/>
      <c r="AH67" s="398"/>
      <c r="AI67" s="398"/>
      <c r="AJ67" s="398"/>
      <c r="AK67" s="399"/>
      <c r="AL67" s="399"/>
      <c r="AM67" s="399"/>
      <c r="AN67" s="399"/>
      <c r="AO67" s="160"/>
      <c r="AP67" s="160"/>
      <c r="AQ67" s="157"/>
    </row>
    <row r="68" spans="1:43" ht="25.5" customHeight="1" x14ac:dyDescent="0.25">
      <c r="A68" s="401" t="s">
        <v>320</v>
      </c>
      <c r="B68" s="402"/>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3"/>
      <c r="AK68" s="404"/>
      <c r="AL68" s="404"/>
      <c r="AM68" s="404"/>
      <c r="AN68" s="404"/>
      <c r="AO68" s="166"/>
      <c r="AP68" s="166"/>
      <c r="AQ68" s="165"/>
    </row>
    <row r="69" spans="1:43" ht="12" customHeight="1" x14ac:dyDescent="0.25">
      <c r="A69" s="397" t="s">
        <v>318</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9" t="s">
        <v>545</v>
      </c>
      <c r="AL69" s="399"/>
      <c r="AM69" s="399"/>
      <c r="AN69" s="399"/>
      <c r="AO69" s="160"/>
      <c r="AP69" s="160"/>
      <c r="AQ69" s="157"/>
    </row>
    <row r="70" spans="1:43" ht="12.75" customHeight="1" x14ac:dyDescent="0.25">
      <c r="A70" s="406" t="s">
        <v>326</v>
      </c>
      <c r="B70" s="407"/>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7"/>
      <c r="AB70" s="407"/>
      <c r="AC70" s="407"/>
      <c r="AD70" s="407"/>
      <c r="AE70" s="407"/>
      <c r="AF70" s="407"/>
      <c r="AG70" s="407"/>
      <c r="AH70" s="407"/>
      <c r="AI70" s="407"/>
      <c r="AJ70" s="407"/>
      <c r="AK70" s="404"/>
      <c r="AL70" s="404"/>
      <c r="AM70" s="404"/>
      <c r="AN70" s="404"/>
      <c r="AO70" s="166"/>
      <c r="AP70" s="166"/>
      <c r="AQ70" s="165"/>
    </row>
    <row r="71" spans="1:43" ht="12" customHeight="1" x14ac:dyDescent="0.25">
      <c r="A71" s="397" t="s">
        <v>317</v>
      </c>
      <c r="B71" s="398"/>
      <c r="C71" s="398"/>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8"/>
      <c r="AK71" s="399" t="s">
        <v>545</v>
      </c>
      <c r="AL71" s="399"/>
      <c r="AM71" s="399"/>
      <c r="AN71" s="399"/>
      <c r="AO71" s="160"/>
      <c r="AP71" s="160"/>
      <c r="AQ71" s="157"/>
    </row>
    <row r="72" spans="1:43" ht="12.75" customHeight="1" thickBot="1" x14ac:dyDescent="0.3">
      <c r="A72" s="408" t="s">
        <v>325</v>
      </c>
      <c r="B72" s="409"/>
      <c r="C72" s="409"/>
      <c r="D72" s="409"/>
      <c r="E72" s="409"/>
      <c r="F72" s="409"/>
      <c r="G72" s="409"/>
      <c r="H72" s="409"/>
      <c r="I72" s="409"/>
      <c r="J72" s="409"/>
      <c r="K72" s="409"/>
      <c r="L72" s="409"/>
      <c r="M72" s="409"/>
      <c r="N72" s="409"/>
      <c r="O72" s="409"/>
      <c r="P72" s="409"/>
      <c r="Q72" s="409"/>
      <c r="R72" s="409"/>
      <c r="S72" s="409"/>
      <c r="T72" s="409"/>
      <c r="U72" s="409"/>
      <c r="V72" s="409"/>
      <c r="W72" s="409"/>
      <c r="X72" s="409"/>
      <c r="Y72" s="409"/>
      <c r="Z72" s="409"/>
      <c r="AA72" s="409"/>
      <c r="AB72" s="409"/>
      <c r="AC72" s="409"/>
      <c r="AD72" s="409"/>
      <c r="AE72" s="409"/>
      <c r="AF72" s="409"/>
      <c r="AG72" s="409"/>
      <c r="AH72" s="409"/>
      <c r="AI72" s="409"/>
      <c r="AJ72" s="410"/>
      <c r="AK72" s="411"/>
      <c r="AL72" s="411"/>
      <c r="AM72" s="411"/>
      <c r="AN72" s="41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2" t="s">
        <v>324</v>
      </c>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4" t="s">
        <v>5</v>
      </c>
      <c r="AL74" s="414"/>
      <c r="AM74" s="414" t="s">
        <v>323</v>
      </c>
      <c r="AN74" s="414"/>
      <c r="AO74" s="159" t="s">
        <v>322</v>
      </c>
      <c r="AP74" s="159" t="s">
        <v>321</v>
      </c>
      <c r="AQ74" s="157"/>
    </row>
    <row r="75" spans="1:43" ht="25.5" customHeight="1" x14ac:dyDescent="0.25">
      <c r="A75" s="401" t="s">
        <v>320</v>
      </c>
      <c r="B75" s="402"/>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c r="AJ75" s="403"/>
      <c r="AK75" s="404"/>
      <c r="AL75" s="404"/>
      <c r="AM75" s="405"/>
      <c r="AN75" s="405"/>
      <c r="AO75" s="168"/>
      <c r="AP75" s="168"/>
      <c r="AQ75" s="165"/>
    </row>
    <row r="76" spans="1:43" ht="12" customHeight="1" x14ac:dyDescent="0.25">
      <c r="A76" s="397" t="s">
        <v>319</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9" t="s">
        <v>545</v>
      </c>
      <c r="AL76" s="399"/>
      <c r="AM76" s="400"/>
      <c r="AN76" s="400"/>
      <c r="AO76" s="169"/>
      <c r="AP76" s="169"/>
      <c r="AQ76" s="157"/>
    </row>
    <row r="77" spans="1:43" ht="12" customHeight="1" x14ac:dyDescent="0.25">
      <c r="A77" s="397" t="s">
        <v>318</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9" t="s">
        <v>545</v>
      </c>
      <c r="AL77" s="399"/>
      <c r="AM77" s="400"/>
      <c r="AN77" s="400"/>
      <c r="AO77" s="169"/>
      <c r="AP77" s="169"/>
      <c r="AQ77" s="157"/>
    </row>
    <row r="78" spans="1:43" ht="12" customHeight="1" x14ac:dyDescent="0.25">
      <c r="A78" s="397" t="s">
        <v>317</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98"/>
      <c r="AB78" s="398"/>
      <c r="AC78" s="398"/>
      <c r="AD78" s="398"/>
      <c r="AE78" s="398"/>
      <c r="AF78" s="398"/>
      <c r="AG78" s="398"/>
      <c r="AH78" s="398"/>
      <c r="AI78" s="398"/>
      <c r="AJ78" s="398"/>
      <c r="AK78" s="399" t="s">
        <v>545</v>
      </c>
      <c r="AL78" s="399"/>
      <c r="AM78" s="400"/>
      <c r="AN78" s="400"/>
      <c r="AO78" s="169"/>
      <c r="AP78" s="169"/>
      <c r="AQ78" s="157"/>
    </row>
    <row r="79" spans="1:43" ht="12" customHeight="1" x14ac:dyDescent="0.25">
      <c r="A79" s="397" t="s">
        <v>316</v>
      </c>
      <c r="B79" s="398"/>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9" t="s">
        <v>545</v>
      </c>
      <c r="AL79" s="399"/>
      <c r="AM79" s="400"/>
      <c r="AN79" s="400"/>
      <c r="AO79" s="169"/>
      <c r="AP79" s="169"/>
      <c r="AQ79" s="157"/>
    </row>
    <row r="80" spans="1:43" ht="12" customHeight="1" x14ac:dyDescent="0.25">
      <c r="A80" s="397" t="s">
        <v>315</v>
      </c>
      <c r="B80" s="398"/>
      <c r="C80" s="398"/>
      <c r="D80" s="398"/>
      <c r="E80" s="398"/>
      <c r="F80" s="398"/>
      <c r="G80" s="398"/>
      <c r="H80" s="398"/>
      <c r="I80" s="398"/>
      <c r="J80" s="398"/>
      <c r="K80" s="398"/>
      <c r="L80" s="398"/>
      <c r="M80" s="398"/>
      <c r="N80" s="398"/>
      <c r="O80" s="398"/>
      <c r="P80" s="398"/>
      <c r="Q80" s="398"/>
      <c r="R80" s="398"/>
      <c r="S80" s="398"/>
      <c r="T80" s="398"/>
      <c r="U80" s="398"/>
      <c r="V80" s="398"/>
      <c r="W80" s="398"/>
      <c r="X80" s="398"/>
      <c r="Y80" s="398"/>
      <c r="Z80" s="398"/>
      <c r="AA80" s="398"/>
      <c r="AB80" s="398"/>
      <c r="AC80" s="398"/>
      <c r="AD80" s="398"/>
      <c r="AE80" s="398"/>
      <c r="AF80" s="398"/>
      <c r="AG80" s="398"/>
      <c r="AH80" s="398"/>
      <c r="AI80" s="398"/>
      <c r="AJ80" s="398"/>
      <c r="AK80" s="399" t="s">
        <v>545</v>
      </c>
      <c r="AL80" s="399"/>
      <c r="AM80" s="400"/>
      <c r="AN80" s="400"/>
      <c r="AO80" s="169"/>
      <c r="AP80" s="169"/>
      <c r="AQ80" s="157"/>
    </row>
    <row r="81" spans="1:45" ht="12.75" customHeight="1" x14ac:dyDescent="0.25">
      <c r="A81" s="397" t="s">
        <v>314</v>
      </c>
      <c r="B81" s="398"/>
      <c r="C81" s="398"/>
      <c r="D81" s="398"/>
      <c r="E81" s="398"/>
      <c r="F81" s="398"/>
      <c r="G81" s="398"/>
      <c r="H81" s="398"/>
      <c r="I81" s="398"/>
      <c r="J81" s="398"/>
      <c r="K81" s="398"/>
      <c r="L81" s="398"/>
      <c r="M81" s="398"/>
      <c r="N81" s="398"/>
      <c r="O81" s="398"/>
      <c r="P81" s="398"/>
      <c r="Q81" s="398"/>
      <c r="R81" s="398"/>
      <c r="S81" s="398"/>
      <c r="T81" s="398"/>
      <c r="U81" s="398"/>
      <c r="V81" s="398"/>
      <c r="W81" s="398"/>
      <c r="X81" s="398"/>
      <c r="Y81" s="398"/>
      <c r="Z81" s="398"/>
      <c r="AA81" s="398"/>
      <c r="AB81" s="398"/>
      <c r="AC81" s="398"/>
      <c r="AD81" s="398"/>
      <c r="AE81" s="398"/>
      <c r="AF81" s="398"/>
      <c r="AG81" s="398"/>
      <c r="AH81" s="398"/>
      <c r="AI81" s="398"/>
      <c r="AJ81" s="398"/>
      <c r="AK81" s="399" t="s">
        <v>545</v>
      </c>
      <c r="AL81" s="399"/>
      <c r="AM81" s="400"/>
      <c r="AN81" s="400"/>
      <c r="AO81" s="169"/>
      <c r="AP81" s="169"/>
      <c r="AQ81" s="157"/>
    </row>
    <row r="82" spans="1:45" ht="12.75" customHeight="1" x14ac:dyDescent="0.25">
      <c r="A82" s="397" t="s">
        <v>313</v>
      </c>
      <c r="B82" s="398"/>
      <c r="C82" s="398"/>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9" t="s">
        <v>545</v>
      </c>
      <c r="AL82" s="399"/>
      <c r="AM82" s="400"/>
      <c r="AN82" s="400"/>
      <c r="AO82" s="169"/>
      <c r="AP82" s="169"/>
      <c r="AQ82" s="157"/>
    </row>
    <row r="83" spans="1:45" ht="12" customHeight="1" x14ac:dyDescent="0.25">
      <c r="A83" s="406" t="s">
        <v>312</v>
      </c>
      <c r="B83" s="407"/>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4"/>
      <c r="AL83" s="404"/>
      <c r="AM83" s="405"/>
      <c r="AN83" s="405"/>
      <c r="AO83" s="168"/>
      <c r="AP83" s="168"/>
      <c r="AQ83" s="165"/>
    </row>
    <row r="84" spans="1:45" ht="12" customHeight="1" x14ac:dyDescent="0.25">
      <c r="A84" s="406" t="s">
        <v>311</v>
      </c>
      <c r="B84" s="407"/>
      <c r="C84" s="407"/>
      <c r="D84" s="407"/>
      <c r="E84" s="407"/>
      <c r="F84" s="407"/>
      <c r="G84" s="407"/>
      <c r="H84" s="407"/>
      <c r="I84" s="407"/>
      <c r="J84" s="407"/>
      <c r="K84" s="407"/>
      <c r="L84" s="407"/>
      <c r="M84" s="407"/>
      <c r="N84" s="407"/>
      <c r="O84" s="407"/>
      <c r="P84" s="407"/>
      <c r="Q84" s="407"/>
      <c r="R84" s="407"/>
      <c r="S84" s="407"/>
      <c r="T84" s="407"/>
      <c r="U84" s="407"/>
      <c r="V84" s="407"/>
      <c r="W84" s="407"/>
      <c r="X84" s="407"/>
      <c r="Y84" s="407"/>
      <c r="Z84" s="407"/>
      <c r="AA84" s="407"/>
      <c r="AB84" s="407"/>
      <c r="AC84" s="407"/>
      <c r="AD84" s="407"/>
      <c r="AE84" s="407"/>
      <c r="AF84" s="407"/>
      <c r="AG84" s="407"/>
      <c r="AH84" s="407"/>
      <c r="AI84" s="407"/>
      <c r="AJ84" s="407"/>
      <c r="AK84" s="404"/>
      <c r="AL84" s="404"/>
      <c r="AM84" s="405"/>
      <c r="AN84" s="405"/>
      <c r="AO84" s="168"/>
      <c r="AP84" s="168"/>
      <c r="AQ84" s="165"/>
    </row>
    <row r="85" spans="1:45" ht="12" customHeight="1" x14ac:dyDescent="0.25">
      <c r="A85" s="397" t="s">
        <v>310</v>
      </c>
      <c r="B85" s="398"/>
      <c r="C85" s="398"/>
      <c r="D85" s="398"/>
      <c r="E85" s="398"/>
      <c r="F85" s="398"/>
      <c r="G85" s="398"/>
      <c r="H85" s="398"/>
      <c r="I85" s="398"/>
      <c r="J85" s="398"/>
      <c r="K85" s="398"/>
      <c r="L85" s="398"/>
      <c r="M85" s="398"/>
      <c r="N85" s="398"/>
      <c r="O85" s="398"/>
      <c r="P85" s="398"/>
      <c r="Q85" s="398"/>
      <c r="R85" s="398"/>
      <c r="S85" s="398"/>
      <c r="T85" s="398"/>
      <c r="U85" s="398"/>
      <c r="V85" s="398"/>
      <c r="W85" s="398"/>
      <c r="X85" s="398"/>
      <c r="Y85" s="398"/>
      <c r="Z85" s="398"/>
      <c r="AA85" s="398"/>
      <c r="AB85" s="398"/>
      <c r="AC85" s="398"/>
      <c r="AD85" s="398"/>
      <c r="AE85" s="398"/>
      <c r="AF85" s="398"/>
      <c r="AG85" s="398"/>
      <c r="AH85" s="398"/>
      <c r="AI85" s="398"/>
      <c r="AJ85" s="398"/>
      <c r="AK85" s="399"/>
      <c r="AL85" s="399"/>
      <c r="AM85" s="400"/>
      <c r="AN85" s="400"/>
      <c r="AO85" s="169"/>
      <c r="AP85" s="169"/>
      <c r="AQ85" s="157"/>
    </row>
    <row r="86" spans="1:45" ht="27.75" customHeight="1" x14ac:dyDescent="0.25">
      <c r="A86" s="401" t="s">
        <v>309</v>
      </c>
      <c r="B86" s="402"/>
      <c r="C86" s="402"/>
      <c r="D86" s="402"/>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402"/>
      <c r="AE86" s="402"/>
      <c r="AF86" s="402"/>
      <c r="AG86" s="402"/>
      <c r="AH86" s="402"/>
      <c r="AI86" s="402"/>
      <c r="AJ86" s="403"/>
      <c r="AK86" s="404"/>
      <c r="AL86" s="404"/>
      <c r="AM86" s="405"/>
      <c r="AN86" s="405"/>
      <c r="AO86" s="168"/>
      <c r="AP86" s="168"/>
      <c r="AQ86" s="165"/>
    </row>
    <row r="87" spans="1:45" x14ac:dyDescent="0.25">
      <c r="A87" s="401" t="s">
        <v>308</v>
      </c>
      <c r="B87" s="402"/>
      <c r="C87" s="402"/>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2"/>
      <c r="AJ87" s="403"/>
      <c r="AK87" s="404"/>
      <c r="AL87" s="404"/>
      <c r="AM87" s="405"/>
      <c r="AN87" s="405"/>
      <c r="AO87" s="168"/>
      <c r="AP87" s="168"/>
      <c r="AQ87" s="165"/>
    </row>
    <row r="88" spans="1:45" ht="14.25" customHeight="1" x14ac:dyDescent="0.25">
      <c r="A88" s="390" t="s">
        <v>307</v>
      </c>
      <c r="B88" s="391"/>
      <c r="C88" s="391"/>
      <c r="D88" s="39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3"/>
      <c r="AL88" s="394"/>
      <c r="AM88" s="395"/>
      <c r="AN88" s="396"/>
      <c r="AO88" s="168"/>
      <c r="AP88" s="168"/>
      <c r="AQ88" s="165"/>
    </row>
    <row r="89" spans="1:45" x14ac:dyDescent="0.25">
      <c r="A89" s="390" t="s">
        <v>306</v>
      </c>
      <c r="B89" s="391"/>
      <c r="C89" s="391"/>
      <c r="D89" s="39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3">
        <v>16</v>
      </c>
      <c r="AL89" s="394"/>
      <c r="AM89" s="395"/>
      <c r="AN89" s="39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6">
        <v>16</v>
      </c>
      <c r="AL90" s="387"/>
      <c r="AM90" s="388"/>
      <c r="AN90" s="38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2022-09-19T06:20:40Z</dcterms:modified>
</cp:coreProperties>
</file>